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OneDrive\2.VARIEDADES\Área de Trabalho\Mangaio_Arquivos_Licitação\Mangaio_Arquivos_Licitação\ARQUIVOS ORÇAMENTÁRIOS\"/>
    </mc:Choice>
  </mc:AlternateContent>
  <xr:revisionPtr revIDLastSave="0" documentId="13_ncr:1_{68B1C72F-F2D2-44FB-86B2-084658EF03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RONOGRAMA" sheetId="1" r:id="rId1"/>
  </sheets>
  <externalReferences>
    <externalReference r:id="rId2"/>
  </externalReferences>
  <definedNames>
    <definedName name="_xlnm.Print_Area" localSheetId="0">CRONOGRAMA!$A$1:$I$41</definedName>
    <definedName name="AreaTeste">#REF!</definedName>
    <definedName name="AreaTeste2">#REF!</definedName>
    <definedName name="CélulaInicioPlanilha">#REF!</definedName>
    <definedName name="CélulaResumo">#REF!</definedName>
    <definedName name="fdfd">#REF!</definedName>
    <definedName name="jfhdskjg">#REF!</definedName>
    <definedName name="orçamento">#REF!</definedName>
    <definedName name="TABELA">'[1]PLANILHA FONTE'!$B$1:$G$290</definedName>
    <definedName name="_xlnm.Print_Titles" localSheetId="0">CRONOGRAMA!$1:$9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I39" i="1"/>
  <c r="H39" i="1"/>
  <c r="G39" i="1"/>
  <c r="F39" i="1"/>
  <c r="E39" i="1"/>
  <c r="D39" i="1"/>
  <c r="I34" i="1"/>
  <c r="I31" i="1"/>
  <c r="F28" i="1"/>
  <c r="E28" i="1"/>
  <c r="D28" i="1"/>
  <c r="I25" i="1"/>
  <c r="H25" i="1"/>
  <c r="G25" i="1"/>
  <c r="I19" i="1" l="1"/>
  <c r="H19" i="1"/>
  <c r="G19" i="1"/>
  <c r="F19" i="1"/>
  <c r="E19" i="1"/>
  <c r="D16" i="1"/>
  <c r="I10" i="1"/>
  <c r="H10" i="1"/>
  <c r="G10" i="1"/>
  <c r="F10" i="1"/>
  <c r="E10" i="1"/>
  <c r="D10" i="1"/>
  <c r="G22" i="1"/>
  <c r="D13" i="1" l="1"/>
  <c r="D14" i="1" s="1"/>
  <c r="C37" i="1"/>
  <c r="J32" i="1"/>
  <c r="J29" i="1"/>
  <c r="J11" i="1" l="1"/>
  <c r="J34" i="1"/>
  <c r="J28" i="1"/>
  <c r="J19" i="1"/>
  <c r="J31" i="1"/>
  <c r="J13" i="1"/>
  <c r="J16" i="1"/>
  <c r="J12" i="1" l="1"/>
  <c r="J14" i="1"/>
  <c r="J15" i="1"/>
  <c r="J17" i="1"/>
  <c r="J18" i="1"/>
  <c r="J20" i="1"/>
  <c r="J21" i="1"/>
  <c r="J24" i="1"/>
  <c r="J26" i="1"/>
  <c r="J27" i="1"/>
  <c r="J30" i="1"/>
  <c r="J33" i="1"/>
  <c r="J35" i="1"/>
  <c r="J36" i="1"/>
  <c r="J10" i="1" l="1"/>
  <c r="H38" i="1"/>
  <c r="G38" i="1"/>
  <c r="E38" i="1"/>
  <c r="F38" i="1"/>
  <c r="I38" i="1"/>
  <c r="D38" i="1" l="1"/>
  <c r="D41" i="1"/>
  <c r="E41" i="1" s="1"/>
  <c r="D40" i="1" l="1"/>
  <c r="F41" i="1"/>
  <c r="E40" i="1"/>
  <c r="G41" i="1" l="1"/>
  <c r="F40" i="1"/>
  <c r="G40" i="1" l="1"/>
  <c r="H41" i="1"/>
  <c r="I41" i="1" s="1"/>
  <c r="H40" i="1" l="1"/>
  <c r="I40" i="1" l="1"/>
  <c r="J23" i="1" l="1"/>
  <c r="J22" i="1"/>
</calcChain>
</file>

<file path=xl/sharedStrings.xml><?xml version="1.0" encoding="utf-8"?>
<sst xmlns="http://schemas.openxmlformats.org/spreadsheetml/2006/main" count="38" uniqueCount="36">
  <si>
    <t>TOTAL ETAPA (R$)</t>
  </si>
  <si>
    <t>1.1</t>
  </si>
  <si>
    <t>1.2.1</t>
  </si>
  <si>
    <t>1.2.3</t>
  </si>
  <si>
    <t>1.2.4</t>
  </si>
  <si>
    <t>ITEM</t>
  </si>
  <si>
    <t>DESCRIÇÃO</t>
  </si>
  <si>
    <t>TOTAL:</t>
  </si>
  <si>
    <t>PERÍODO:</t>
  </si>
  <si>
    <t>ACUMULADO:</t>
  </si>
  <si>
    <t>%</t>
  </si>
  <si>
    <t>R$</t>
  </si>
  <si>
    <t xml:space="preserve">CRONOGRAMA FÍSICO FINANCEIRO </t>
  </si>
  <si>
    <t>1.2.5</t>
  </si>
  <si>
    <t>1.2.6</t>
  </si>
  <si>
    <t>1.2.7</t>
  </si>
  <si>
    <t>1.2.8</t>
  </si>
  <si>
    <t>1.2.9</t>
  </si>
  <si>
    <t>SERVIÇOS PRELIMINARES</t>
  </si>
  <si>
    <t xml:space="preserve">INFRAESTRUTURA </t>
  </si>
  <si>
    <t xml:space="preserve"> SINCONV Nº 910801/2021</t>
  </si>
  <si>
    <t>Data: junho/2023</t>
  </si>
  <si>
    <t xml:space="preserve">ADMINISTRAÇÃO DA OBRA </t>
  </si>
  <si>
    <t xml:space="preserve">ESTRUTURA METALICA </t>
  </si>
  <si>
    <t>BANCOS</t>
  </si>
  <si>
    <t xml:space="preserve">INSTALAÇÃO ELETRICA </t>
  </si>
  <si>
    <t xml:space="preserve">PISOS E CALÇADAS </t>
  </si>
  <si>
    <t xml:space="preserve">DRENAGEM </t>
  </si>
  <si>
    <t xml:space="preserve">SERVIÇOS COMPLEMENTARES </t>
  </si>
  <si>
    <t xml:space="preserve">1º MÊS                                                                                                              </t>
  </si>
  <si>
    <t xml:space="preserve">2º MÊS                                                                                                              </t>
  </si>
  <si>
    <t xml:space="preserve">3º MÊS                                                                                                              </t>
  </si>
  <si>
    <t xml:space="preserve">4º MÊS                                                                                                            </t>
  </si>
  <si>
    <t xml:space="preserve">5º MÊS                                                                                                           </t>
  </si>
  <si>
    <t xml:space="preserve">6º MÊS                                                                                                           </t>
  </si>
  <si>
    <t xml:space="preserve">REFORMA E CONTRAÇAO DE COBERTA DA FEIRA DA BANANA E PATIO DO MANGAIO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</si>
</sst>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[$R$-416]\ * #,##0.00_-;\-[$R$-416]\ * #,##0.00_-;_-[$R$-416]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Calibri"/>
      <family val="2"/>
      <scheme val="minor"/>
    </font>
    <font>
      <i/>
      <sz val="8"/>
      <name val="Arial"/>
      <family val="2"/>
    </font>
    <font>
      <b/>
      <i/>
      <sz val="8"/>
      <name val="Arial"/>
      <family val="2"/>
    </font>
    <font>
      <b/>
      <sz val="18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81">
    <xf numFmtId="0" fontId="0" fillId="0" borderId="0" xfId="0"/>
    <xf numFmtId="0" fontId="3" fillId="2" borderId="1" xfId="0" applyFont="1" applyFill="1" applyBorder="1"/>
    <xf numFmtId="0" fontId="3" fillId="0" borderId="1" xfId="0" applyFont="1" applyBorder="1"/>
    <xf numFmtId="43" fontId="3" fillId="0" borderId="1" xfId="1" applyFont="1" applyFill="1" applyBorder="1"/>
    <xf numFmtId="0" fontId="6" fillId="0" borderId="1" xfId="3" applyFont="1" applyBorder="1" applyAlignment="1">
      <alignment horizontal="center" vertical="top"/>
    </xf>
    <xf numFmtId="0" fontId="8" fillId="3" borderId="1" xfId="0" applyFont="1" applyFill="1" applyBorder="1" applyAlignment="1">
      <alignment horizontal="center"/>
    </xf>
    <xf numFmtId="0" fontId="6" fillId="0" borderId="1" xfId="3" applyFont="1" applyBorder="1" applyAlignment="1">
      <alignment horizontal="center"/>
    </xf>
    <xf numFmtId="4" fontId="6" fillId="0" borderId="1" xfId="3" applyNumberFormat="1" applyFont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0" fontId="9" fillId="2" borderId="1" xfId="2" applyNumberFormat="1" applyFont="1" applyFill="1" applyBorder="1" applyAlignment="1">
      <alignment horizontal="center"/>
    </xf>
    <xf numFmtId="0" fontId="8" fillId="2" borderId="1" xfId="0" applyFont="1" applyFill="1" applyBorder="1"/>
    <xf numFmtId="0" fontId="8" fillId="0" borderId="1" xfId="0" applyFont="1" applyBorder="1"/>
    <xf numFmtId="43" fontId="3" fillId="0" borderId="1" xfId="1" applyFont="1" applyFill="1" applyBorder="1" applyAlignment="1">
      <alignment horizontal="right"/>
    </xf>
    <xf numFmtId="43" fontId="3" fillId="0" borderId="1" xfId="1" applyFont="1" applyFill="1" applyBorder="1" applyAlignment="1">
      <alignment horizontal="center"/>
    </xf>
    <xf numFmtId="164" fontId="3" fillId="0" borderId="1" xfId="2" applyNumberFormat="1" applyFont="1" applyFill="1" applyBorder="1"/>
    <xf numFmtId="0" fontId="5" fillId="0" borderId="1" xfId="4" applyFont="1" applyBorder="1" applyAlignment="1">
      <alignment vertical="center"/>
    </xf>
    <xf numFmtId="0" fontId="5" fillId="0" borderId="1" xfId="4" applyFont="1" applyBorder="1" applyAlignment="1">
      <alignment horizontal="center" vertical="center"/>
    </xf>
    <xf numFmtId="0" fontId="5" fillId="0" borderId="1" xfId="4" quotePrefix="1" applyFont="1" applyBorder="1" applyAlignment="1">
      <alignment horizontal="center" vertical="center"/>
    </xf>
    <xf numFmtId="0" fontId="5" fillId="0" borderId="1" xfId="3" applyFont="1" applyBorder="1" applyAlignment="1">
      <alignment vertical="center"/>
    </xf>
    <xf numFmtId="4" fontId="6" fillId="2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right" vertical="center"/>
    </xf>
    <xf numFmtId="4" fontId="6" fillId="3" borderId="1" xfId="3" applyNumberFormat="1" applyFont="1" applyFill="1" applyBorder="1" applyAlignment="1">
      <alignment horizontal="center" wrapText="1"/>
    </xf>
    <xf numFmtId="0" fontId="6" fillId="0" borderId="1" xfId="3" applyFont="1" applyBorder="1" applyAlignment="1">
      <alignment horizontal="left" vertical="center"/>
    </xf>
    <xf numFmtId="10" fontId="3" fillId="0" borderId="5" xfId="0" applyNumberFormat="1" applyFont="1" applyBorder="1"/>
    <xf numFmtId="0" fontId="3" fillId="0" borderId="5" xfId="0" applyFont="1" applyBorder="1"/>
    <xf numFmtId="0" fontId="8" fillId="2" borderId="5" xfId="0" applyFont="1" applyFill="1" applyBorder="1"/>
    <xf numFmtId="0" fontId="8" fillId="0" borderId="5" xfId="0" applyFont="1" applyBorder="1"/>
    <xf numFmtId="4" fontId="6" fillId="4" borderId="6" xfId="3" applyNumberFormat="1" applyFont="1" applyFill="1" applyBorder="1" applyAlignment="1">
      <alignment horizontal="center" vertical="center"/>
    </xf>
    <xf numFmtId="4" fontId="6" fillId="0" borderId="6" xfId="3" applyNumberFormat="1" applyFont="1" applyBorder="1" applyAlignment="1">
      <alignment horizontal="center"/>
    </xf>
    <xf numFmtId="43" fontId="7" fillId="0" borderId="6" xfId="1" applyFont="1" applyFill="1" applyBorder="1"/>
    <xf numFmtId="0" fontId="3" fillId="0" borderId="7" xfId="0" applyFont="1" applyBorder="1"/>
    <xf numFmtId="43" fontId="3" fillId="0" borderId="7" xfId="1" applyFont="1" applyFill="1" applyBorder="1"/>
    <xf numFmtId="4" fontId="6" fillId="0" borderId="8" xfId="3" applyNumberFormat="1" applyFont="1" applyBorder="1" applyAlignment="1">
      <alignment horizontal="center" vertical="center"/>
    </xf>
    <xf numFmtId="10" fontId="10" fillId="0" borderId="8" xfId="2" applyNumberFormat="1" applyFont="1" applyBorder="1" applyAlignment="1">
      <alignment horizontal="center" vertical="center"/>
    </xf>
    <xf numFmtId="10" fontId="10" fillId="2" borderId="8" xfId="2" applyNumberFormat="1" applyFont="1" applyFill="1" applyBorder="1" applyAlignment="1">
      <alignment horizontal="center" vertical="center"/>
    </xf>
    <xf numFmtId="0" fontId="3" fillId="2" borderId="5" xfId="0" applyFont="1" applyFill="1" applyBorder="1"/>
    <xf numFmtId="0" fontId="8" fillId="3" borderId="5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4" fontId="8" fillId="0" borderId="5" xfId="0" applyNumberFormat="1" applyFont="1" applyBorder="1" applyAlignment="1">
      <alignment horizontal="center"/>
    </xf>
    <xf numFmtId="9" fontId="8" fillId="0" borderId="5" xfId="2" applyFont="1" applyBorder="1" applyAlignment="1">
      <alignment horizontal="center"/>
    </xf>
    <xf numFmtId="0" fontId="4" fillId="0" borderId="13" xfId="3" applyFont="1" applyBorder="1" applyAlignment="1">
      <alignment horizontal="left" vertical="center"/>
    </xf>
    <xf numFmtId="0" fontId="6" fillId="0" borderId="13" xfId="3" applyFont="1" applyBorder="1" applyAlignment="1">
      <alignment horizontal="center" vertical="top"/>
    </xf>
    <xf numFmtId="0" fontId="6" fillId="2" borderId="13" xfId="3" applyFont="1" applyFill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165" fontId="6" fillId="2" borderId="18" xfId="2" applyNumberFormat="1" applyFont="1" applyFill="1" applyBorder="1" applyAlignment="1">
      <alignment horizontal="center" vertical="center"/>
    </xf>
    <xf numFmtId="43" fontId="3" fillId="0" borderId="5" xfId="1" applyFont="1" applyFill="1" applyBorder="1"/>
    <xf numFmtId="43" fontId="6" fillId="0" borderId="5" xfId="1" applyFont="1" applyFill="1" applyBorder="1" applyAlignment="1">
      <alignment horizontal="center"/>
    </xf>
    <xf numFmtId="4" fontId="6" fillId="0" borderId="5" xfId="3" applyNumberFormat="1" applyFont="1" applyBorder="1" applyAlignment="1">
      <alignment horizontal="center"/>
    </xf>
    <xf numFmtId="10" fontId="9" fillId="2" borderId="5" xfId="2" applyNumberFormat="1" applyFont="1" applyFill="1" applyBorder="1" applyAlignment="1">
      <alignment horizontal="center"/>
    </xf>
    <xf numFmtId="43" fontId="7" fillId="0" borderId="2" xfId="1" applyFont="1" applyFill="1" applyBorder="1"/>
    <xf numFmtId="10" fontId="9" fillId="0" borderId="1" xfId="2" applyNumberFormat="1" applyFont="1" applyFill="1" applyBorder="1" applyAlignment="1">
      <alignment horizontal="center"/>
    </xf>
    <xf numFmtId="10" fontId="9" fillId="0" borderId="5" xfId="2" applyNumberFormat="1" applyFont="1" applyFill="1" applyBorder="1" applyAlignment="1">
      <alignment horizontal="center"/>
    </xf>
    <xf numFmtId="0" fontId="6" fillId="2" borderId="8" xfId="3" applyFont="1" applyFill="1" applyBorder="1" applyAlignment="1">
      <alignment horizontal="center" vertical="center"/>
    </xf>
    <xf numFmtId="0" fontId="6" fillId="2" borderId="18" xfId="3" applyFont="1" applyFill="1" applyBorder="1" applyAlignment="1">
      <alignment horizontal="center" vertical="center"/>
    </xf>
    <xf numFmtId="0" fontId="4" fillId="0" borderId="5" xfId="3" applyFont="1" applyBorder="1" applyAlignment="1">
      <alignment horizontal="left" vertical="center" wrapText="1"/>
    </xf>
    <xf numFmtId="165" fontId="12" fillId="2" borderId="18" xfId="2" applyNumberFormat="1" applyFont="1" applyFill="1" applyBorder="1" applyAlignment="1">
      <alignment horizontal="center" vertical="center"/>
    </xf>
    <xf numFmtId="4" fontId="6" fillId="5" borderId="1" xfId="3" applyNumberFormat="1" applyFont="1" applyFill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6" fillId="2" borderId="16" xfId="3" applyFont="1" applyFill="1" applyBorder="1" applyAlignment="1">
      <alignment horizontal="center" vertical="center"/>
    </xf>
    <xf numFmtId="0" fontId="6" fillId="2" borderId="8" xfId="3" applyFont="1" applyFill="1" applyBorder="1" applyAlignment="1">
      <alignment horizontal="center" vertical="center"/>
    </xf>
    <xf numFmtId="0" fontId="6" fillId="2" borderId="17" xfId="3" applyFont="1" applyFill="1" applyBorder="1" applyAlignment="1">
      <alignment horizontal="center" vertical="center"/>
    </xf>
    <xf numFmtId="0" fontId="6" fillId="2" borderId="18" xfId="3" applyFont="1" applyFill="1" applyBorder="1" applyAlignment="1">
      <alignment horizontal="center" vertical="center"/>
    </xf>
    <xf numFmtId="0" fontId="4" fillId="0" borderId="14" xfId="3" applyFont="1" applyBorder="1" applyAlignment="1">
      <alignment horizontal="left" vertical="center" wrapText="1"/>
    </xf>
    <xf numFmtId="0" fontId="4" fillId="0" borderId="4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left" vertical="center" wrapText="1"/>
    </xf>
    <xf numFmtId="0" fontId="6" fillId="4" borderId="15" xfId="3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center" vertical="center"/>
    </xf>
    <xf numFmtId="0" fontId="6" fillId="3" borderId="13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0" fontId="4" fillId="0" borderId="13" xfId="3" applyFont="1" applyBorder="1" applyAlignment="1">
      <alignment horizontal="left" vertical="center" wrapText="1"/>
    </xf>
    <xf numFmtId="0" fontId="4" fillId="0" borderId="1" xfId="3" applyFont="1" applyBorder="1" applyAlignment="1">
      <alignment horizontal="left" vertical="center" wrapText="1"/>
    </xf>
    <xf numFmtId="4" fontId="6" fillId="3" borderId="4" xfId="3" applyNumberFormat="1" applyFont="1" applyFill="1" applyBorder="1" applyAlignment="1">
      <alignment horizontal="center"/>
    </xf>
  </cellXfs>
  <cellStyles count="5">
    <cellStyle name="Normal" xfId="0" builtinId="0"/>
    <cellStyle name="Normal 2" xfId="4" xr:uid="{00000000-0005-0000-0000-000001000000}"/>
    <cellStyle name="Normal_cronograma 6 meses 2" xfId="3" xr:uid="{00000000-0005-0000-0000-000002000000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2222500</xdr:colOff>
      <xdr:row>0</xdr:row>
      <xdr:rowOff>0</xdr:rowOff>
    </xdr:from>
    <xdr:to>
      <xdr:col>4</xdr:col>
      <xdr:colOff>435666</xdr:colOff>
      <xdr:row>1</xdr:row>
      <xdr:rowOff>332965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26357" r="24819" b="85333"/>
        <a:stretch/>
      </xdr:blipFill>
      <xdr:spPr bwMode="auto">
        <a:xfrm>
          <a:off x="2683387" y="0"/>
          <a:ext cx="3040011" cy="8937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  <pageSetUpPr fitToPage="1"/>
  </sheetPr>
  <dimension ref="A1:K48"/>
  <sheetViews>
    <sheetView tabSelected="1" view="pageBreakPreview" zoomScale="87" zoomScaleNormal="100" zoomScaleSheetLayoutView="100" workbookViewId="0">
      <selection activeCell="B14" sqref="B14"/>
    </sheetView>
  </sheetViews>
  <sheetFormatPr defaultColWidth="9.109375" defaultRowHeight="10.199999999999999" x14ac:dyDescent="0.2"/>
  <cols>
    <col min="1" max="1" width="6.88671875" style="2" customWidth="1"/>
    <col min="2" max="2" width="39.33203125" style="2" customWidth="1"/>
    <col min="3" max="3" width="15.44140625" style="2" customWidth="1"/>
    <col min="4" max="4" width="17.5546875" style="2" customWidth="1"/>
    <col min="5" max="5" width="14.5546875" style="2" customWidth="1"/>
    <col min="6" max="6" width="15.33203125" style="3" bestFit="1" customWidth="1"/>
    <col min="7" max="9" width="15.33203125" style="3" customWidth="1"/>
    <col min="10" max="10" width="12.6640625" style="2" customWidth="1"/>
    <col min="11" max="11" width="11.88671875" style="2" customWidth="1"/>
    <col min="12" max="16384" width="9.109375" style="2"/>
  </cols>
  <sheetData>
    <row r="1" spans="1:11" s="1" customFormat="1" ht="44.25" customHeight="1" x14ac:dyDescent="0.2">
      <c r="A1" s="60" t="s">
        <v>12</v>
      </c>
      <c r="B1" s="61"/>
      <c r="C1" s="61"/>
      <c r="D1" s="61"/>
      <c r="E1" s="61"/>
      <c r="F1" s="61"/>
      <c r="G1" s="61"/>
      <c r="H1" s="61"/>
      <c r="I1" s="61"/>
      <c r="J1" s="38"/>
    </row>
    <row r="2" spans="1:11" s="1" customFormat="1" ht="27" customHeight="1" x14ac:dyDescent="0.2">
      <c r="A2" s="62"/>
      <c r="B2" s="63"/>
      <c r="C2" s="63"/>
      <c r="D2" s="63"/>
      <c r="E2" s="63"/>
      <c r="F2" s="63"/>
      <c r="G2" s="63"/>
      <c r="H2" s="63"/>
      <c r="I2" s="63"/>
      <c r="J2" s="38"/>
    </row>
    <row r="3" spans="1:11" ht="17.25" customHeight="1" x14ac:dyDescent="0.2">
      <c r="A3" s="64"/>
      <c r="B3" s="65"/>
      <c r="C3" s="65"/>
      <c r="D3" s="65"/>
      <c r="E3" s="65"/>
      <c r="F3" s="65"/>
      <c r="G3" s="65"/>
      <c r="H3" s="65"/>
      <c r="I3" s="65"/>
      <c r="J3" s="27"/>
    </row>
    <row r="4" spans="1:11" ht="25.5" customHeight="1" x14ac:dyDescent="0.2">
      <c r="A4" s="70" t="s">
        <v>35</v>
      </c>
      <c r="B4" s="71"/>
      <c r="C4" s="71"/>
      <c r="D4" s="71"/>
      <c r="E4" s="71"/>
      <c r="F4" s="72"/>
      <c r="G4" s="57"/>
      <c r="H4" s="57"/>
      <c r="I4" s="57"/>
      <c r="J4" s="27"/>
    </row>
    <row r="5" spans="1:11" ht="15.75" customHeight="1" x14ac:dyDescent="0.2">
      <c r="A5" s="78" t="s">
        <v>20</v>
      </c>
      <c r="B5" s="79"/>
      <c r="C5" s="79"/>
      <c r="D5" s="79"/>
      <c r="E5" s="79"/>
      <c r="G5" s="48"/>
      <c r="H5" s="48"/>
      <c r="I5" s="48"/>
      <c r="J5" s="27"/>
    </row>
    <row r="6" spans="1:11" ht="15" customHeight="1" x14ac:dyDescent="0.2">
      <c r="A6" s="43" t="s">
        <v>21</v>
      </c>
      <c r="B6" s="19"/>
      <c r="C6" s="16"/>
      <c r="D6" s="17"/>
      <c r="E6" s="18"/>
      <c r="G6" s="48"/>
      <c r="H6" s="48"/>
      <c r="I6" s="48"/>
      <c r="J6" s="27"/>
    </row>
    <row r="7" spans="1:11" s="5" customFormat="1" ht="12.75" customHeight="1" x14ac:dyDescent="0.2">
      <c r="A7" s="75" t="s">
        <v>5</v>
      </c>
      <c r="B7" s="76" t="s">
        <v>6</v>
      </c>
      <c r="C7" s="77" t="s">
        <v>0</v>
      </c>
      <c r="D7" s="80"/>
      <c r="E7" s="80"/>
      <c r="F7" s="80"/>
      <c r="G7" s="80"/>
      <c r="H7" s="80"/>
      <c r="I7" s="80"/>
      <c r="J7" s="39"/>
    </row>
    <row r="8" spans="1:11" s="5" customFormat="1" ht="15.6" customHeight="1" x14ac:dyDescent="0.2">
      <c r="A8" s="75"/>
      <c r="B8" s="76"/>
      <c r="C8" s="77"/>
      <c r="D8" s="24" t="s">
        <v>29</v>
      </c>
      <c r="E8" s="24" t="s">
        <v>30</v>
      </c>
      <c r="F8" s="24" t="s">
        <v>31</v>
      </c>
      <c r="G8" s="24" t="s">
        <v>32</v>
      </c>
      <c r="H8" s="24" t="s">
        <v>33</v>
      </c>
      <c r="I8" s="24" t="s">
        <v>34</v>
      </c>
      <c r="J8" s="39"/>
    </row>
    <row r="9" spans="1:11" s="9" customFormat="1" x14ac:dyDescent="0.2">
      <c r="A9" s="44"/>
      <c r="B9" s="4"/>
      <c r="C9" s="6"/>
      <c r="D9" s="7"/>
      <c r="E9" s="7"/>
      <c r="F9" s="8"/>
      <c r="G9" s="49"/>
      <c r="H9" s="49"/>
      <c r="I9" s="49"/>
      <c r="J9" s="40"/>
    </row>
    <row r="10" spans="1:11" s="9" customFormat="1" x14ac:dyDescent="0.2">
      <c r="A10" s="45" t="s">
        <v>1</v>
      </c>
      <c r="B10" s="20" t="s">
        <v>22</v>
      </c>
      <c r="C10" s="20">
        <v>90762.18</v>
      </c>
      <c r="D10" s="7">
        <f>C10*D11</f>
        <v>9811.3916579999986</v>
      </c>
      <c r="E10" s="7">
        <f>E11*C10</f>
        <v>15493.104125999998</v>
      </c>
      <c r="F10" s="7">
        <f>F11*C10</f>
        <v>19032.829146</v>
      </c>
      <c r="G10" s="7">
        <f>G11*C10</f>
        <v>15992.296115999998</v>
      </c>
      <c r="H10" s="7">
        <f>H11*C10</f>
        <v>14767.006686000001</v>
      </c>
      <c r="I10" s="7">
        <f>C10*I11</f>
        <v>15665.552267999999</v>
      </c>
      <c r="J10" s="41">
        <f>SUM(D10:I10)</f>
        <v>90762.18</v>
      </c>
      <c r="K10" s="20">
        <v>417765.2</v>
      </c>
    </row>
    <row r="11" spans="1:11" s="9" customFormat="1" x14ac:dyDescent="0.2">
      <c r="A11" s="46"/>
      <c r="B11" s="25"/>
      <c r="C11" s="21"/>
      <c r="D11" s="10">
        <v>0.1081</v>
      </c>
      <c r="E11" s="10">
        <v>0.17069999999999999</v>
      </c>
      <c r="F11" s="10">
        <v>0.2097</v>
      </c>
      <c r="G11" s="10">
        <v>0.1762</v>
      </c>
      <c r="H11" s="10">
        <v>0.16270000000000001</v>
      </c>
      <c r="I11" s="10">
        <v>0.1726</v>
      </c>
      <c r="J11" s="42">
        <f>SUM(D11:I11)</f>
        <v>0.99999999999999989</v>
      </c>
      <c r="K11" s="21"/>
    </row>
    <row r="12" spans="1:11" s="9" customFormat="1" ht="12.75" customHeight="1" x14ac:dyDescent="0.2">
      <c r="A12" s="46"/>
      <c r="B12" s="22"/>
      <c r="C12" s="22"/>
      <c r="D12" s="7"/>
      <c r="E12" s="7"/>
      <c r="F12" s="8"/>
      <c r="G12" s="49"/>
      <c r="H12" s="49"/>
      <c r="I12" s="49"/>
      <c r="J12" s="41">
        <f>SUM(D12:I12)</f>
        <v>0</v>
      </c>
      <c r="K12" s="22"/>
    </row>
    <row r="13" spans="1:11" s="1" customFormat="1" x14ac:dyDescent="0.2">
      <c r="A13" s="45" t="s">
        <v>2</v>
      </c>
      <c r="B13" s="20" t="s">
        <v>18</v>
      </c>
      <c r="C13" s="20">
        <v>13717.3</v>
      </c>
      <c r="D13" s="7">
        <f>C13</f>
        <v>13717.3</v>
      </c>
      <c r="E13" s="7"/>
      <c r="F13" s="7"/>
      <c r="G13" s="7"/>
      <c r="H13" s="7"/>
      <c r="I13" s="7"/>
      <c r="J13" s="41">
        <f>SUM(D13:I13)</f>
        <v>13717.3</v>
      </c>
      <c r="K13" s="20">
        <v>726497.68</v>
      </c>
    </row>
    <row r="14" spans="1:11" x14ac:dyDescent="0.2">
      <c r="A14" s="46"/>
      <c r="B14" s="25"/>
      <c r="C14" s="21"/>
      <c r="D14" s="10">
        <f>D13/C13</f>
        <v>1</v>
      </c>
      <c r="E14" s="10"/>
      <c r="F14" s="10"/>
      <c r="G14" s="51"/>
      <c r="H14" s="51"/>
      <c r="I14" s="51"/>
      <c r="J14" s="42">
        <f>SUM(D14:I14)</f>
        <v>1</v>
      </c>
      <c r="K14" s="21"/>
    </row>
    <row r="15" spans="1:11" ht="10.5" customHeight="1" x14ac:dyDescent="0.2">
      <c r="A15" s="46"/>
      <c r="B15" s="25"/>
      <c r="C15" s="22"/>
      <c r="D15" s="7"/>
      <c r="E15" s="7"/>
      <c r="F15" s="7"/>
      <c r="G15" s="50"/>
      <c r="H15" s="50"/>
      <c r="I15" s="50"/>
      <c r="J15" s="41">
        <f>SUM(D15:I15)</f>
        <v>0</v>
      </c>
      <c r="K15" s="22"/>
    </row>
    <row r="16" spans="1:11" s="1" customFormat="1" x14ac:dyDescent="0.2">
      <c r="A16" s="45" t="s">
        <v>3</v>
      </c>
      <c r="B16" s="20" t="s">
        <v>19</v>
      </c>
      <c r="C16" s="20">
        <v>37350.51</v>
      </c>
      <c r="D16" s="7">
        <f>D17*C16</f>
        <v>37350.51</v>
      </c>
      <c r="E16" s="7"/>
      <c r="F16" s="7"/>
      <c r="G16" s="7"/>
      <c r="H16" s="7"/>
      <c r="I16" s="7"/>
      <c r="J16" s="41">
        <f>SUM(D16:I16)</f>
        <v>37350.51</v>
      </c>
      <c r="K16" s="20">
        <v>353053.99</v>
      </c>
    </row>
    <row r="17" spans="1:11" x14ac:dyDescent="0.2">
      <c r="A17" s="46"/>
      <c r="B17" s="25"/>
      <c r="C17" s="21"/>
      <c r="D17" s="10">
        <v>1</v>
      </c>
      <c r="E17" s="10"/>
      <c r="F17" s="10"/>
      <c r="G17" s="51"/>
      <c r="H17" s="51"/>
      <c r="I17" s="51"/>
      <c r="J17" s="42">
        <f>SUM(D17:I17)</f>
        <v>1</v>
      </c>
      <c r="K17" s="21"/>
    </row>
    <row r="18" spans="1:11" x14ac:dyDescent="0.2">
      <c r="A18" s="46"/>
      <c r="B18" s="23"/>
      <c r="C18" s="22"/>
      <c r="D18" s="7"/>
      <c r="E18" s="7"/>
      <c r="F18" s="7"/>
      <c r="G18" s="50"/>
      <c r="H18" s="50"/>
      <c r="I18" s="50"/>
      <c r="J18" s="41">
        <f>SUM(D18:I18)</f>
        <v>0</v>
      </c>
      <c r="K18" s="22"/>
    </row>
    <row r="19" spans="1:11" s="1" customFormat="1" x14ac:dyDescent="0.2">
      <c r="A19" s="45" t="s">
        <v>4</v>
      </c>
      <c r="B19" s="20" t="s">
        <v>23</v>
      </c>
      <c r="C19" s="59">
        <v>453628.09</v>
      </c>
      <c r="D19" s="7"/>
      <c r="E19" s="7">
        <f>E20*C19</f>
        <v>90725.618000000017</v>
      </c>
      <c r="F19" s="7">
        <f>F20*C19</f>
        <v>90725.618000000017</v>
      </c>
      <c r="G19" s="7">
        <f>G20*C19</f>
        <v>90725.618000000017</v>
      </c>
      <c r="H19" s="7">
        <f>H20*C19</f>
        <v>90725.618000000017</v>
      </c>
      <c r="I19" s="7">
        <f>I20*C19</f>
        <v>90725.618000000017</v>
      </c>
      <c r="J19" s="41">
        <f>SUM(D19:I19)</f>
        <v>453628.09000000008</v>
      </c>
      <c r="K19" s="20">
        <v>1295052.49</v>
      </c>
    </row>
    <row r="20" spans="1:11" x14ac:dyDescent="0.2">
      <c r="A20" s="46"/>
      <c r="B20" s="25"/>
      <c r="C20" s="21"/>
      <c r="D20" s="10"/>
      <c r="E20" s="10">
        <v>0.2</v>
      </c>
      <c r="F20" s="10">
        <v>0.2</v>
      </c>
      <c r="G20" s="51">
        <v>0.2</v>
      </c>
      <c r="H20" s="51">
        <v>0.2</v>
      </c>
      <c r="I20" s="51">
        <v>0.2</v>
      </c>
      <c r="J20" s="42">
        <f>SUM(D20:I20)</f>
        <v>1</v>
      </c>
      <c r="K20" s="21"/>
    </row>
    <row r="21" spans="1:11" x14ac:dyDescent="0.2">
      <c r="A21" s="46"/>
      <c r="B21" s="25"/>
      <c r="C21" s="21"/>
      <c r="D21" s="53"/>
      <c r="E21" s="53"/>
      <c r="F21" s="53"/>
      <c r="G21" s="54"/>
      <c r="H21" s="54"/>
      <c r="I21" s="54"/>
      <c r="J21" s="41">
        <f>SUM(D21:I21)</f>
        <v>0</v>
      </c>
      <c r="K21" s="21"/>
    </row>
    <row r="22" spans="1:11" x14ac:dyDescent="0.2">
      <c r="A22" s="45" t="s">
        <v>13</v>
      </c>
      <c r="B22" s="20" t="s">
        <v>24</v>
      </c>
      <c r="C22" s="20">
        <v>155712</v>
      </c>
      <c r="D22" s="7"/>
      <c r="E22" s="7"/>
      <c r="F22" s="7"/>
      <c r="G22" s="7">
        <f>C22/1</f>
        <v>155712</v>
      </c>
      <c r="H22" s="7"/>
      <c r="I22" s="7"/>
      <c r="J22" s="41">
        <f>SUM(D22:I22)</f>
        <v>155712</v>
      </c>
      <c r="K22" s="20">
        <v>648288.75</v>
      </c>
    </row>
    <row r="23" spans="1:11" x14ac:dyDescent="0.2">
      <c r="A23" s="46"/>
      <c r="B23" s="25"/>
      <c r="C23" s="21"/>
      <c r="D23" s="10"/>
      <c r="E23" s="10"/>
      <c r="F23" s="10">
        <v>0.3</v>
      </c>
      <c r="G23" s="51">
        <v>0.3</v>
      </c>
      <c r="H23" s="51">
        <v>0.2</v>
      </c>
      <c r="I23" s="51">
        <v>0.2</v>
      </c>
      <c r="J23" s="42">
        <f>SUM(D23:I23)</f>
        <v>1</v>
      </c>
      <c r="K23" s="21"/>
    </row>
    <row r="24" spans="1:11" x14ac:dyDescent="0.2">
      <c r="A24" s="46"/>
      <c r="B24" s="25"/>
      <c r="C24" s="21"/>
      <c r="D24" s="53"/>
      <c r="E24" s="53"/>
      <c r="F24" s="53"/>
      <c r="G24" s="54"/>
      <c r="H24" s="54"/>
      <c r="I24" s="54"/>
      <c r="J24" s="41">
        <f>SUM(D24:I24)</f>
        <v>0</v>
      </c>
      <c r="K24" s="21"/>
    </row>
    <row r="25" spans="1:11" x14ac:dyDescent="0.2">
      <c r="A25" s="45" t="s">
        <v>14</v>
      </c>
      <c r="B25" s="20" t="s">
        <v>25</v>
      </c>
      <c r="C25" s="20">
        <v>40927.85</v>
      </c>
      <c r="D25" s="7"/>
      <c r="E25" s="7"/>
      <c r="F25" s="7"/>
      <c r="G25" s="7">
        <f>C25*G26</f>
        <v>12278.355</v>
      </c>
      <c r="H25" s="7">
        <f>C25*H26</f>
        <v>16371.14</v>
      </c>
      <c r="I25" s="7">
        <f>I26*C25</f>
        <v>12278.355</v>
      </c>
      <c r="J25" s="41">
        <f>I25+H25+G25</f>
        <v>40927.85</v>
      </c>
      <c r="K25" s="20">
        <v>548069.77</v>
      </c>
    </row>
    <row r="26" spans="1:11" x14ac:dyDescent="0.2">
      <c r="A26" s="46"/>
      <c r="B26" s="25"/>
      <c r="C26" s="21"/>
      <c r="D26" s="10"/>
      <c r="E26" s="10"/>
      <c r="F26" s="10"/>
      <c r="G26" s="51">
        <v>0.3</v>
      </c>
      <c r="H26" s="51">
        <v>0.4</v>
      </c>
      <c r="I26" s="51">
        <v>0.3</v>
      </c>
      <c r="J26" s="42">
        <f>SUM(D26:I26)</f>
        <v>1</v>
      </c>
      <c r="K26" s="21"/>
    </row>
    <row r="27" spans="1:11" x14ac:dyDescent="0.2">
      <c r="A27" s="46"/>
      <c r="B27" s="25"/>
      <c r="C27" s="21"/>
      <c r="D27" s="53"/>
      <c r="E27" s="53"/>
      <c r="F27" s="53"/>
      <c r="G27" s="54"/>
      <c r="H27" s="54"/>
      <c r="I27" s="54"/>
      <c r="J27" s="41">
        <f>SUM(D27:I27)</f>
        <v>0</v>
      </c>
      <c r="K27" s="21"/>
    </row>
    <row r="28" spans="1:11" x14ac:dyDescent="0.2">
      <c r="A28" s="45" t="s">
        <v>15</v>
      </c>
      <c r="B28" s="20" t="s">
        <v>26</v>
      </c>
      <c r="C28" s="20">
        <v>135928.14000000001</v>
      </c>
      <c r="D28" s="7">
        <f>C28*D29</f>
        <v>40778.442000000003</v>
      </c>
      <c r="E28" s="7">
        <f>E29*C28</f>
        <v>54371.256000000008</v>
      </c>
      <c r="F28" s="7">
        <f>F29*C28</f>
        <v>40778.442000000003</v>
      </c>
      <c r="G28" s="7"/>
      <c r="H28" s="7"/>
      <c r="I28" s="7"/>
      <c r="J28" s="41">
        <f>SUM(D28:I28)</f>
        <v>135928.14000000001</v>
      </c>
      <c r="K28" s="20">
        <v>2376618.2400000002</v>
      </c>
    </row>
    <row r="29" spans="1:11" x14ac:dyDescent="0.2">
      <c r="A29" s="46"/>
      <c r="B29" s="25"/>
      <c r="C29" s="21"/>
      <c r="D29" s="10">
        <v>0.3</v>
      </c>
      <c r="E29" s="10">
        <v>0.4</v>
      </c>
      <c r="F29" s="10">
        <v>0.3</v>
      </c>
      <c r="G29" s="51"/>
      <c r="H29" s="51"/>
      <c r="I29" s="51"/>
      <c r="J29" s="42">
        <f>SUM(D29:I29)</f>
        <v>1</v>
      </c>
      <c r="K29" s="21"/>
    </row>
    <row r="30" spans="1:11" x14ac:dyDescent="0.2">
      <c r="A30" s="46"/>
      <c r="B30" s="25"/>
      <c r="C30" s="21"/>
      <c r="D30" s="53"/>
      <c r="E30" s="53"/>
      <c r="F30" s="53"/>
      <c r="G30" s="54"/>
      <c r="H30" s="54"/>
      <c r="I30" s="54"/>
      <c r="J30" s="41">
        <f>SUM(D30:I30)</f>
        <v>0</v>
      </c>
      <c r="K30" s="21"/>
    </row>
    <row r="31" spans="1:11" x14ac:dyDescent="0.2">
      <c r="A31" s="45" t="s">
        <v>16</v>
      </c>
      <c r="B31" s="20" t="s">
        <v>27</v>
      </c>
      <c r="C31" s="20">
        <v>11033.35</v>
      </c>
      <c r="D31" s="7"/>
      <c r="E31" s="7"/>
      <c r="F31" s="7"/>
      <c r="G31" s="7"/>
      <c r="H31" s="7"/>
      <c r="I31" s="7">
        <f>I32*C31</f>
        <v>11033.35</v>
      </c>
      <c r="J31" s="41">
        <f>SUM(D31:I31)</f>
        <v>11033.35</v>
      </c>
      <c r="K31" s="20">
        <v>385394.71</v>
      </c>
    </row>
    <row r="32" spans="1:11" x14ac:dyDescent="0.2">
      <c r="A32" s="46"/>
      <c r="B32" s="25"/>
      <c r="C32" s="21"/>
      <c r="D32" s="10"/>
      <c r="E32" s="10"/>
      <c r="F32" s="10"/>
      <c r="G32" s="51"/>
      <c r="H32" s="51"/>
      <c r="I32" s="51">
        <v>1</v>
      </c>
      <c r="J32" s="42">
        <f>SUM(D32:I32)</f>
        <v>1</v>
      </c>
      <c r="K32" s="21"/>
    </row>
    <row r="33" spans="1:11" x14ac:dyDescent="0.2">
      <c r="A33" s="46"/>
      <c r="B33" s="25"/>
      <c r="C33" s="21"/>
      <c r="D33" s="53"/>
      <c r="E33" s="53"/>
      <c r="F33" s="53"/>
      <c r="G33" s="54"/>
      <c r="H33" s="54"/>
      <c r="I33" s="54"/>
      <c r="J33" s="41">
        <f>SUM(D33:I33)</f>
        <v>0</v>
      </c>
      <c r="K33" s="21"/>
    </row>
    <row r="34" spans="1:11" x14ac:dyDescent="0.2">
      <c r="A34" s="45" t="s">
        <v>17</v>
      </c>
      <c r="B34" s="20" t="s">
        <v>28</v>
      </c>
      <c r="C34" s="20">
        <v>1605.79</v>
      </c>
      <c r="D34" s="7"/>
      <c r="E34" s="7"/>
      <c r="F34" s="7"/>
      <c r="G34" s="7"/>
      <c r="H34" s="7"/>
      <c r="I34" s="7">
        <f>C34*I35</f>
        <v>1605.79</v>
      </c>
      <c r="J34" s="41">
        <f>SUM(D34:I34)</f>
        <v>1605.79</v>
      </c>
      <c r="K34" s="20">
        <v>51846.01</v>
      </c>
    </row>
    <row r="35" spans="1:11" x14ac:dyDescent="0.2">
      <c r="A35" s="46"/>
      <c r="B35" s="25"/>
      <c r="C35" s="21"/>
      <c r="D35" s="10"/>
      <c r="E35" s="10"/>
      <c r="F35" s="10"/>
      <c r="G35" s="51"/>
      <c r="H35" s="51"/>
      <c r="I35" s="51">
        <v>1</v>
      </c>
      <c r="J35" s="42">
        <f>SUM(D35:I35)</f>
        <v>1</v>
      </c>
      <c r="K35" s="21"/>
    </row>
    <row r="36" spans="1:11" x14ac:dyDescent="0.2">
      <c r="A36" s="46"/>
      <c r="B36" s="25"/>
      <c r="C36" s="21"/>
      <c r="D36" s="53"/>
      <c r="E36" s="53"/>
      <c r="F36" s="53"/>
      <c r="G36" s="54"/>
      <c r="H36" s="54"/>
      <c r="I36" s="54"/>
      <c r="J36" s="41">
        <f>SUM(D36:I36)</f>
        <v>0</v>
      </c>
      <c r="K36" s="21"/>
    </row>
    <row r="37" spans="1:11" ht="16.8" customHeight="1" x14ac:dyDescent="0.2">
      <c r="A37" s="73" t="s">
        <v>7</v>
      </c>
      <c r="B37" s="74"/>
      <c r="C37" s="30">
        <f>SUM(C10:C36)</f>
        <v>940665.21000000008</v>
      </c>
      <c r="D37" s="31"/>
      <c r="E37" s="31"/>
      <c r="F37" s="32"/>
      <c r="G37" s="52"/>
      <c r="H37" s="52"/>
      <c r="I37" s="52"/>
      <c r="J37" s="27"/>
    </row>
    <row r="38" spans="1:11" ht="15.75" customHeight="1" x14ac:dyDescent="0.2">
      <c r="A38" s="66" t="s">
        <v>8</v>
      </c>
      <c r="B38" s="67"/>
      <c r="C38" s="35" t="s">
        <v>10</v>
      </c>
      <c r="D38" s="36">
        <f>D39/C37</f>
        <v>0.10806995153780588</v>
      </c>
      <c r="E38" s="36">
        <f>E39/C37</f>
        <v>0.17071958909376483</v>
      </c>
      <c r="F38" s="36">
        <f>F39/C37</f>
        <v>0.16003237660506231</v>
      </c>
      <c r="G38" s="36">
        <f>G39/C37</f>
        <v>0.29203617418358646</v>
      </c>
      <c r="H38" s="36">
        <f>H39/C37</f>
        <v>0.12955062373998077</v>
      </c>
      <c r="I38" s="36">
        <f>I39/C37</f>
        <v>0.13959128483979971</v>
      </c>
      <c r="J38" s="26"/>
    </row>
    <row r="39" spans="1:11" ht="25.2" customHeight="1" x14ac:dyDescent="0.2">
      <c r="A39" s="66"/>
      <c r="B39" s="67"/>
      <c r="C39" s="35" t="s">
        <v>11</v>
      </c>
      <c r="D39" s="35">
        <f>SUM(D10,D13,D16,D19,D22,D25,D28,D31,D34)</f>
        <v>101657.643658</v>
      </c>
      <c r="E39" s="35">
        <f>SUM(E10,E13,E16,E19,E22,E25,E28,E31,E34)</f>
        <v>160589.97812600003</v>
      </c>
      <c r="F39" s="35">
        <f>SUM(F10,F13,F16,F19,F22,F25,F28,F31,F34)</f>
        <v>150536.88914600003</v>
      </c>
      <c r="G39" s="35">
        <f>SUM(G10,G13,G16,G19,G22,G25,G28,G31,G34)</f>
        <v>274708.26911599998</v>
      </c>
      <c r="H39" s="35">
        <f>SUM(H10,H13,H16,H19,H22,H25,H28,H31,H34)</f>
        <v>121863.76468600002</v>
      </c>
      <c r="I39" s="35">
        <f>SUM(I10,I13,I16,I19,I22,I25,I28,I31,I34)</f>
        <v>131308.66526800001</v>
      </c>
      <c r="J39" s="27"/>
    </row>
    <row r="40" spans="1:11" s="11" customFormat="1" ht="17.25" customHeight="1" x14ac:dyDescent="0.2">
      <c r="A40" s="66" t="s">
        <v>9</v>
      </c>
      <c r="B40" s="67"/>
      <c r="C40" s="55" t="s">
        <v>10</v>
      </c>
      <c r="D40" s="37">
        <f>D41/C37</f>
        <v>0.10806995153780588</v>
      </c>
      <c r="E40" s="37">
        <f>E41/C37</f>
        <v>0.27878954063157069</v>
      </c>
      <c r="F40" s="37">
        <f>F41/C37</f>
        <v>0.438821917236633</v>
      </c>
      <c r="G40" s="37">
        <f>G41/C10</f>
        <v>7.5746613847970607</v>
      </c>
      <c r="H40" s="37">
        <f>H41/C37</f>
        <v>0.86040871516020034</v>
      </c>
      <c r="I40" s="37">
        <f>I41/C37</f>
        <v>1</v>
      </c>
      <c r="J40" s="28"/>
    </row>
    <row r="41" spans="1:11" s="12" customFormat="1" ht="24" customHeight="1" thickBot="1" x14ac:dyDescent="0.25">
      <c r="A41" s="68"/>
      <c r="B41" s="69"/>
      <c r="C41" s="56" t="s">
        <v>11</v>
      </c>
      <c r="D41" s="58">
        <f>D39</f>
        <v>101657.643658</v>
      </c>
      <c r="E41" s="47">
        <f t="shared" ref="E41:F41" si="0">D41+E39</f>
        <v>262247.62178400002</v>
      </c>
      <c r="F41" s="47">
        <f t="shared" si="0"/>
        <v>412784.51093000005</v>
      </c>
      <c r="G41" s="47">
        <f t="shared" ref="G41" si="1">F41+G39</f>
        <v>687492.78004600003</v>
      </c>
      <c r="H41" s="47">
        <f t="shared" ref="H41" si="2">G41+H39</f>
        <v>809356.5447320001</v>
      </c>
      <c r="I41" s="47">
        <f>H41+I39</f>
        <v>940665.21000000008</v>
      </c>
      <c r="J41" s="29"/>
    </row>
    <row r="42" spans="1:11" x14ac:dyDescent="0.2">
      <c r="A42" s="33"/>
      <c r="B42" s="33"/>
      <c r="C42" s="34"/>
      <c r="D42" s="34"/>
      <c r="E42" s="34"/>
      <c r="F42" s="34"/>
      <c r="G42" s="34"/>
      <c r="H42" s="34"/>
      <c r="I42" s="34"/>
    </row>
    <row r="43" spans="1:11" x14ac:dyDescent="0.2">
      <c r="C43" s="3"/>
      <c r="D43" s="3"/>
      <c r="E43" s="3"/>
    </row>
    <row r="44" spans="1:11" x14ac:dyDescent="0.2">
      <c r="B44" s="13"/>
      <c r="C44" s="14"/>
      <c r="D44" s="3"/>
      <c r="E44" s="3"/>
    </row>
    <row r="45" spans="1:11" x14ac:dyDescent="0.2">
      <c r="C45" s="3"/>
      <c r="D45" s="15"/>
      <c r="E45" s="15"/>
    </row>
    <row r="46" spans="1:11" x14ac:dyDescent="0.2">
      <c r="D46" s="3"/>
      <c r="E46" s="3"/>
    </row>
    <row r="48" spans="1:11" x14ac:dyDescent="0.2">
      <c r="D48" s="3"/>
      <c r="E48" s="3"/>
      <c r="F48" s="2"/>
      <c r="G48" s="2"/>
      <c r="H48" s="2"/>
      <c r="I48" s="2"/>
    </row>
  </sheetData>
  <mergeCells count="10">
    <mergeCell ref="A1:I3"/>
    <mergeCell ref="A38:B39"/>
    <mergeCell ref="A40:B41"/>
    <mergeCell ref="A4:F4"/>
    <mergeCell ref="A37:B37"/>
    <mergeCell ref="A7:A8"/>
    <mergeCell ref="B7:B8"/>
    <mergeCell ref="C7:C8"/>
    <mergeCell ref="A5:E5"/>
    <mergeCell ref="D7:I7"/>
  </mergeCells>
  <printOptions horizontalCentered="1"/>
  <pageMargins left="0.25" right="0.25" top="0.75" bottom="0.75" header="0.3" footer="0.3"/>
  <pageSetup paperSize="9" scale="92" fitToHeight="0" orientation="landscape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2023-03-28T11:44:54Z</cp:lastPrinted>
  <dcterms:created xsi:type="dcterms:W3CDTF">2022-06-27T13:18:25Z</dcterms:created>
  <dcterms:modified xsi:type="dcterms:W3CDTF">2023-07-03T11:53:11Z</dcterms:modified>
</cp:coreProperties>
</file>