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EstaPastaDeTrabalho" defaultThemeVersion="124226"/>
  <mc:AlternateContent xmlns:mc="http://schemas.openxmlformats.org/markup-compatibility/2006">
    <mc:Choice Requires="x15">
      <x15ac:absPath xmlns:x15ac="http://schemas.microsoft.com/office/spreadsheetml/2010/11/ac" url="C:\Users\caioa\Desktop\PML\Prefeitura de Limoeiro\Orçamentos\MANUTENÇÃO DAS ESCOLAS\DESEMBARGADOR\PLANILHA DE ORÇAMENTO - ESC. DESEMBERGADOR\"/>
    </mc:Choice>
  </mc:AlternateContent>
  <xr:revisionPtr revIDLastSave="0" documentId="13_ncr:1_{19F732D1-A9CC-4C18-B1E0-9A1F20F30590}" xr6:coauthVersionLast="47" xr6:coauthVersionMax="47" xr10:uidLastSave="{00000000-0000-0000-0000-000000000000}"/>
  <bookViews>
    <workbookView xWindow="-108" yWindow="-108" windowWidth="23256" windowHeight="12456" tabRatio="598" activeTab="1" xr2:uid="{00000000-000D-0000-FFFF-FFFF00000000}"/>
  </bookViews>
  <sheets>
    <sheet name="RESUMO" sheetId="12" r:id="rId1"/>
    <sheet name="P.O" sheetId="2" r:id="rId2"/>
    <sheet name="M.CALC" sheetId="14" r:id="rId3"/>
    <sheet name="CRONOGRAMA" sheetId="13" r:id="rId4"/>
    <sheet name="COMP_BDI_SEM" sheetId="9" r:id="rId5"/>
  </sheets>
  <externalReferences>
    <externalReference r:id="rId6"/>
    <externalReference r:id="rId7"/>
    <externalReference r:id="rId8"/>
    <externalReference r:id="rId9"/>
    <externalReference r:id="rId10"/>
  </externalReferences>
  <definedNames>
    <definedName name="_Fill" localSheetId="3" hidden="1">#REF!</definedName>
    <definedName name="_Fill" localSheetId="0" hidden="1">#REF!</definedName>
    <definedName name="_Fill" hidden="1">#REF!</definedName>
    <definedName name="_Key1" localSheetId="3" hidden="1">#REF!</definedName>
    <definedName name="_Key1" localSheetId="0" hidden="1">#REF!</definedName>
    <definedName name="_Key1" hidden="1">#REF!</definedName>
    <definedName name="_Key2" hidden="1">#REF!</definedName>
    <definedName name="_Order1" hidden="1">255</definedName>
    <definedName name="_Order2" hidden="1">255</definedName>
    <definedName name="_Sort" hidden="1">#REF!</definedName>
    <definedName name="a">#REF!</definedName>
    <definedName name="AC">[1]BDI!$D$7</definedName>
    <definedName name="ACRE" localSheetId="3" hidden="1">#REF!</definedName>
    <definedName name="ACRE" localSheetId="0" hidden="1">#REF!</definedName>
    <definedName name="ACRE" hidden="1">#REF!</definedName>
    <definedName name="ademir" localSheetId="3" hidden="1">{#N/A,#N/A,FALSE,"Cronograma";#N/A,#N/A,FALSE,"Cronogr. 2"}</definedName>
    <definedName name="ademir" localSheetId="0" hidden="1">{#N/A,#N/A,FALSE,"Cronograma";#N/A,#N/A,FALSE,"Cronogr. 2"}</definedName>
    <definedName name="ademir" hidden="1">{#N/A,#N/A,FALSE,"Cronograma";#N/A,#N/A,FALSE,"Cronogr. 2"}</definedName>
    <definedName name="_xlnm.Print_Area" localSheetId="4">COMP_BDI_SEM!$B$1:$G$47</definedName>
    <definedName name="_xlnm.Print_Area" localSheetId="3">CRONOGRAMA!$A$1:$E$66</definedName>
    <definedName name="_xlnm.Print_Area" localSheetId="2">M.CALC!$A$1:$H$194</definedName>
    <definedName name="_xlnm.Print_Area" localSheetId="1">P.O!$A$1:$J$71</definedName>
    <definedName name="_xlnm.Print_Area" localSheetId="0">RESUMO!$A$1:$E$77</definedName>
    <definedName name="AreaTeste" localSheetId="4">#REF!</definedName>
    <definedName name="AreaTeste" localSheetId="3">#REF!</definedName>
    <definedName name="AreaTeste" localSheetId="0">#REF!</definedName>
    <definedName name="AreaTeste">#REF!</definedName>
    <definedName name="AreaTeste2" localSheetId="4">#REF!</definedName>
    <definedName name="AreaTeste2">#REF!</definedName>
    <definedName name="BDI">#REF!</definedName>
    <definedName name="bosta" localSheetId="3" hidden="1">{#N/A,#N/A,FALSE,"Cronograma";#N/A,#N/A,FALSE,"Cronogr. 2"}</definedName>
    <definedName name="bosta" localSheetId="0" hidden="1">{#N/A,#N/A,FALSE,"Cronograma";#N/A,#N/A,FALSE,"Cronogr. 2"}</definedName>
    <definedName name="bosta" hidden="1">{#N/A,#N/A,FALSE,"Cronograma";#N/A,#N/A,FALSE,"Cronogr. 2"}</definedName>
    <definedName name="CA´L" localSheetId="3" hidden="1">{#N/A,#N/A,FALSE,"Cronograma";#N/A,#N/A,FALSE,"Cronogr. 2"}</definedName>
    <definedName name="CA´L" localSheetId="0" hidden="1">{#N/A,#N/A,FALSE,"Cronograma";#N/A,#N/A,FALSE,"Cronogr. 2"}</definedName>
    <definedName name="CA´L" hidden="1">{#N/A,#N/A,FALSE,"Cronograma";#N/A,#N/A,FALSE,"Cronogr. 2"}</definedName>
    <definedName name="CélulaInicioPlanilha" localSheetId="4">#REF!</definedName>
    <definedName name="CélulaInicioPlanilha">#REF!</definedName>
    <definedName name="CélulaResumo" localSheetId="4">#REF!</definedName>
    <definedName name="CélulaResumo">#REF!</definedName>
    <definedName name="concorrentes" localSheetId="3" hidden="1">{#N/A,#N/A,FALSE,"Cronograma";#N/A,#N/A,FALSE,"Cronogr. 2"}</definedName>
    <definedName name="concorrentes" localSheetId="0" hidden="1">{#N/A,#N/A,FALSE,"Cronograma";#N/A,#N/A,FALSE,"Cronogr. 2"}</definedName>
    <definedName name="concorrentes" hidden="1">{#N/A,#N/A,FALSE,"Cronograma";#N/A,#N/A,FALSE,"Cronogr. 2"}</definedName>
    <definedName name="DDOC_2001_10_02_R._Plinio_Coelho" localSheetId="3">CRONOGRAMA!$A$3:$C$53</definedName>
    <definedName name="DDOC_2001_10_02_R._Plinio_Coelho_1" localSheetId="3">CRONOGRAMA!$A$3:$C$53</definedName>
    <definedName name="DDOC_2001_10_02_R._Plinio_Coelho_10" localSheetId="3">CRONOGRAMA!$A$3:$C$53</definedName>
    <definedName name="DDOC_2001_10_02_R._Plinio_Coelho_11" localSheetId="3">CRONOGRAMA!$A$3:$C$53</definedName>
    <definedName name="DDOC_2001_10_02_R._Plinio_Coelho_12" localSheetId="3">CRONOGRAMA!$A$3:$C$53</definedName>
    <definedName name="DDOC_2001_10_02_R._Plinio_Coelho_13" localSheetId="3">CRONOGRAMA!$A$3:$C$53</definedName>
    <definedName name="DDOC_2001_10_02_R._Plinio_Coelho_14" localSheetId="3">CRONOGRAMA!$A$3:$C$53</definedName>
    <definedName name="DDOC_2001_10_02_R._Plinio_Coelho_15" localSheetId="3">CRONOGRAMA!$A$3:$C$53</definedName>
    <definedName name="DDOC_2001_10_02_R._Plinio_Coelho_16" localSheetId="3">CRONOGRAMA!$A$3:$C$53</definedName>
    <definedName name="DDOC_2001_10_02_R._Plinio_Coelho_17" localSheetId="3">CRONOGRAMA!$A$3:$C$53</definedName>
    <definedName name="DDOC_2001_10_02_R._Plinio_Coelho_18" localSheetId="3">CRONOGRAMA!$A$3:$C$53</definedName>
    <definedName name="DDOC_2001_10_02_R._Plinio_Coelho_19" localSheetId="3">CRONOGRAMA!$A$3:$C$53</definedName>
    <definedName name="DDOC_2001_10_02_R._Plinio_Coelho_2" localSheetId="3">CRONOGRAMA!$A$3:$C$53</definedName>
    <definedName name="DDOC_2001_10_02_R._Plinio_Coelho_20" localSheetId="3">CRONOGRAMA!$A$3:$C$53</definedName>
    <definedName name="DDOC_2001_10_02_R._Plinio_Coelho_21" localSheetId="3">CRONOGRAMA!$A$3:$C$62</definedName>
    <definedName name="DDOC_2001_10_02_R._Plinio_Coelho_22" localSheetId="3">CRONOGRAMA!$A$3:$C$62</definedName>
    <definedName name="DDOC_2001_10_02_R._Plinio_Coelho_23" localSheetId="3">CRONOGRAMA!$A$3:$C$62</definedName>
    <definedName name="DDOC_2001_10_02_R._Plinio_Coelho_24" localSheetId="3">CRONOGRAMA!$A$3:$C$62</definedName>
    <definedName name="DDOC_2001_10_02_R._Plinio_Coelho_25" localSheetId="3">CRONOGRAMA!$A$3:$C$62</definedName>
    <definedName name="DDOC_2001_10_02_R._Plinio_Coelho_26" localSheetId="3">CRONOGRAMA!$A$3:$C$62</definedName>
    <definedName name="DDOC_2001_10_02_R._Plinio_Coelho_27" localSheetId="3">CRONOGRAMA!$A$3:$C$62</definedName>
    <definedName name="DDOC_2001_10_02_R._Plinio_Coelho_28" localSheetId="3">CRONOGRAMA!$A$3:$C$62</definedName>
    <definedName name="DDOC_2001_10_02_R._Plinio_Coelho_29" localSheetId="3">CRONOGRAMA!$A$3:$C$62</definedName>
    <definedName name="DDOC_2001_10_02_R._Plinio_Coelho_3" localSheetId="3">CRONOGRAMA!$A$3:$C$53</definedName>
    <definedName name="DDOC_2001_10_02_R._Plinio_Coelho_30" localSheetId="3">CRONOGRAMA!$A$3:$C$62</definedName>
    <definedName name="DDOC_2001_10_02_R._Plinio_Coelho_31" localSheetId="3">CRONOGRAMA!$A$3:$C$62</definedName>
    <definedName name="DDOC_2001_10_02_R._Plinio_Coelho_32" localSheetId="3">CRONOGRAMA!$A$3:$C$62</definedName>
    <definedName name="DDOC_2001_10_02_R._Plinio_Coelho_33" localSheetId="3">CRONOGRAMA!$A$3:$C$62</definedName>
    <definedName name="DDOC_2001_10_02_R._Plinio_Coelho_34" localSheetId="3">CRONOGRAMA!$A$3:$C$62</definedName>
    <definedName name="DDOC_2001_10_02_R._Plinio_Coelho_35" localSheetId="3">CRONOGRAMA!$A$3:$C$53</definedName>
    <definedName name="DDOC_2001_10_02_R._Plinio_Coelho_36" localSheetId="3">CRONOGRAMA!$A$3:$C$53</definedName>
    <definedName name="DDOC_2001_10_02_R._Plinio_Coelho_37" localSheetId="3">CRONOGRAMA!$A$3:$C$53</definedName>
    <definedName name="DDOC_2001_10_02_R._Plinio_Coelho_38" localSheetId="3">CRONOGRAMA!$A$3:$C$53</definedName>
    <definedName name="DDOC_2001_10_02_R._Plinio_Coelho_39" localSheetId="3">CRONOGRAMA!$A$3:$C$53</definedName>
    <definedName name="DDOC_2001_10_02_R._Plinio_Coelho_4" localSheetId="3">CRONOGRAMA!$A$3:$C$53</definedName>
    <definedName name="DDOC_2001_10_02_R._Plinio_Coelho_40" localSheetId="3">CRONOGRAMA!$A$3:$C$53</definedName>
    <definedName name="DDOC_2001_10_02_R._Plinio_Coelho_41" localSheetId="3">CRONOGRAMA!$A$3:$C$53</definedName>
    <definedName name="DDOC_2001_10_02_R._Plinio_Coelho_5" localSheetId="3">CRONOGRAMA!$A$3:$C$53</definedName>
    <definedName name="DDOC_2001_10_02_R._Plinio_Coelho_6" localSheetId="3">CRONOGRAMA!$A$3:$C$53</definedName>
    <definedName name="DDOC_2001_10_02_R._Plinio_Coelho_7" localSheetId="3">CRONOGRAMA!$A$3:$C$53</definedName>
    <definedName name="DDOC_2001_10_02_R._Plinio_Coelho_8" localSheetId="3">CRONOGRAMA!$A$3:$C$53</definedName>
    <definedName name="DDOC_2001_10_02_R._Plinio_Coelho_9" localSheetId="3">CRONOGRAMA!$A$3:$C$53</definedName>
    <definedName name="DF">[1]BDI!$D$10</definedName>
    <definedName name="e" localSheetId="3">#REF!</definedName>
    <definedName name="e" localSheetId="0">#REF!</definedName>
    <definedName name="e">#REF!</definedName>
    <definedName name="Fábio" localSheetId="3">#REF!</definedName>
    <definedName name="Fábio" localSheetId="0">#REF!</definedName>
    <definedName name="Fábio">#REF!</definedName>
    <definedName name="fdfd" localSheetId="4">#REF!</definedName>
    <definedName name="fdfd">#REF!</definedName>
    <definedName name="I">[1]BDI!$D$12</definedName>
    <definedName name="jfhdskjg" localSheetId="4">#REF!</definedName>
    <definedName name="jfhdskjg" localSheetId="3">#REF!</definedName>
    <definedName name="jfhdskjg" localSheetId="0">#REF!</definedName>
    <definedName name="jfhdskjg">#REF!</definedName>
    <definedName name="LUC">[1]BDI!$D$18</definedName>
    <definedName name="LUCÁCIA" localSheetId="3">#REF!</definedName>
    <definedName name="LUCÁCIA" localSheetId="0">#REF!</definedName>
    <definedName name="LUCÁCIA">#REF!</definedName>
    <definedName name="mme" localSheetId="3">'[2]SIIG 03-08-2010'!$A$3:$F$6454</definedName>
    <definedName name="mme" localSheetId="0">'[2]SIIG 03-08-2010'!$A$3:$F$6454</definedName>
    <definedName name="mme">'[3]SIIG 03-08-2010'!$A$3:$F$6454</definedName>
    <definedName name="orçamento" localSheetId="4">#REF!</definedName>
    <definedName name="orçamento" localSheetId="3">#REF!</definedName>
    <definedName name="orçamento" localSheetId="0">#REF!</definedName>
    <definedName name="orçamento">#REF!</definedName>
    <definedName name="plan" localSheetId="3">#REF!</definedName>
    <definedName name="plan" localSheetId="0">#REF!</definedName>
    <definedName name="plan">#REF!</definedName>
    <definedName name="plan1">#REF!</definedName>
    <definedName name="Popular" localSheetId="3" hidden="1">{#N/A,#N/A,FALSE,"Cronograma";#N/A,#N/A,FALSE,"Cronogr. 2"}</definedName>
    <definedName name="Popular" localSheetId="0" hidden="1">{#N/A,#N/A,FALSE,"Cronograma";#N/A,#N/A,FALSE,"Cronogr. 2"}</definedName>
    <definedName name="Popular" hidden="1">{#N/A,#N/A,FALSE,"Cronograma";#N/A,#N/A,FALSE,"Cronogr. 2"}</definedName>
    <definedName name="rio" localSheetId="3" hidden="1">{#N/A,#N/A,FALSE,"Cronograma";#N/A,#N/A,FALSE,"Cronogr. 2"}</definedName>
    <definedName name="rio" localSheetId="0" hidden="1">{#N/A,#N/A,FALSE,"Cronograma";#N/A,#N/A,FALSE,"Cronogr. 2"}</definedName>
    <definedName name="rio" hidden="1">{#N/A,#N/A,FALSE,"Cronograma";#N/A,#N/A,FALSE,"Cronogr. 2"}</definedName>
    <definedName name="RISCO">[1]BDI!$D$9</definedName>
    <definedName name="S">[1]BDI!$D$8</definedName>
    <definedName name="SINAPI_AC" localSheetId="3" hidden="1">#REF!</definedName>
    <definedName name="SINAPI_AC" localSheetId="0" hidden="1">#REF!</definedName>
    <definedName name="SINAPI_AC" hidden="1">#REF!</definedName>
    <definedName name="ss" localSheetId="3" hidden="1">{#N/A,#N/A,FALSE,"Cronograma";#N/A,#N/A,FALSE,"Cronogr. 2"}</definedName>
    <definedName name="ss" localSheetId="0" hidden="1">{#N/A,#N/A,FALSE,"Cronograma";#N/A,#N/A,FALSE,"Cronogr. 2"}</definedName>
    <definedName name="ss" hidden="1">{#N/A,#N/A,FALSE,"Cronograma";#N/A,#N/A,FALSE,"Cronogr. 2"}</definedName>
    <definedName name="TABELA" localSheetId="4">'[4]PLANILHA FONTE'!$B$1:$G$290</definedName>
    <definedName name="TABELA">'[5]PLANILHA FONTE'!$B$1:$G$290</definedName>
    <definedName name="wrn.Cronograma." localSheetId="3" hidden="1">{#N/A,#N/A,FALSE,"Cronograma";#N/A,#N/A,FALSE,"Cronogr. 2"}</definedName>
    <definedName name="wrn.Cronograma." localSheetId="0" hidden="1">{#N/A,#N/A,FALSE,"Cronograma";#N/A,#N/A,FALSE,"Cronogr. 2"}</definedName>
    <definedName name="wrn.Cronograma." hidden="1">{#N/A,#N/A,FALSE,"Cronograma";#N/A,#N/A,FALSE,"Cronogr. 2"}</definedName>
    <definedName name="wrn.GERAL." localSheetId="3" hidden="1">{#N/A,#N/A,FALSE,"ET-CAPA";#N/A,#N/A,FALSE,"ET-PAG1";#N/A,#N/A,FALSE,"ET-PAG2";#N/A,#N/A,FALSE,"ET-PAG3";#N/A,#N/A,FALSE,"ET-PAG4";#N/A,#N/A,FALSE,"ET-PAG5"}</definedName>
    <definedName name="wrn.GERAL." localSheetId="0" hidden="1">{#N/A,#N/A,FALSE,"ET-CAPA";#N/A,#N/A,FALSE,"ET-PAG1";#N/A,#N/A,FALSE,"ET-PAG2";#N/A,#N/A,FALSE,"ET-PAG3";#N/A,#N/A,FALSE,"ET-PAG4";#N/A,#N/A,FALSE,"ET-PAG5"}</definedName>
    <definedName name="wrn.GERAL." hidden="1">{#N/A,#N/A,FALSE,"ET-CAPA";#N/A,#N/A,FALSE,"ET-PAG1";#N/A,#N/A,FALSE,"ET-PAG2";#N/A,#N/A,FALSE,"ET-PAG3";#N/A,#N/A,FALSE,"ET-PAG4";#N/A,#N/A,FALSE,"ET-PAG5"}</definedName>
    <definedName name="wrn.PENDENCIAS." localSheetId="3" hidden="1">{#N/A,#N/A,FALSE,"GERAL";#N/A,#N/A,FALSE,"012-96";#N/A,#N/A,FALSE,"018-96";#N/A,#N/A,FALSE,"027-96";#N/A,#N/A,FALSE,"059-96";#N/A,#N/A,FALSE,"076-96";#N/A,#N/A,FALSE,"019-97";#N/A,#N/A,FALSE,"021-97";#N/A,#N/A,FALSE,"022-97";#N/A,#N/A,FALSE,"028-97"}</definedName>
    <definedName name="wrn.PENDENCIAS." localSheetId="0"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s>
  <calcPr calcId="191029"/>
</workbook>
</file>

<file path=xl/calcChain.xml><?xml version="1.0" encoding="utf-8"?>
<calcChain xmlns="http://schemas.openxmlformats.org/spreadsheetml/2006/main">
  <c r="K17" i="2" l="1"/>
  <c r="K18" i="2"/>
  <c r="K14" i="2"/>
  <c r="A11" i="13" l="1"/>
  <c r="B11" i="13"/>
  <c r="A12" i="13"/>
  <c r="B12" i="13"/>
  <c r="A13" i="13"/>
  <c r="B13" i="13"/>
  <c r="A14" i="13"/>
  <c r="B14" i="13"/>
  <c r="A15" i="13"/>
  <c r="B15" i="13"/>
  <c r="A16" i="13"/>
  <c r="B16" i="13"/>
  <c r="A17" i="13"/>
  <c r="B17" i="13"/>
  <c r="A18" i="13"/>
  <c r="B18" i="13"/>
  <c r="A19" i="13"/>
  <c r="B19" i="13"/>
  <c r="A20" i="13"/>
  <c r="B20" i="13"/>
  <c r="A21" i="13"/>
  <c r="B21" i="13"/>
  <c r="A22" i="13"/>
  <c r="B22" i="13"/>
  <c r="A23" i="13"/>
  <c r="B23" i="13"/>
  <c r="A24" i="13"/>
  <c r="B24" i="13"/>
  <c r="A25" i="13"/>
  <c r="B25" i="13"/>
  <c r="A26" i="13"/>
  <c r="B26" i="13"/>
  <c r="A27" i="13"/>
  <c r="B27" i="13"/>
  <c r="A28" i="13"/>
  <c r="B28" i="13"/>
  <c r="A29" i="13"/>
  <c r="B29" i="13"/>
  <c r="A30" i="13"/>
  <c r="B30" i="13"/>
  <c r="A31" i="13"/>
  <c r="B31" i="13"/>
  <c r="A32" i="13"/>
  <c r="B32" i="13"/>
  <c r="A33" i="13"/>
  <c r="B33" i="13"/>
  <c r="A34" i="13"/>
  <c r="B34" i="13"/>
  <c r="A35" i="13"/>
  <c r="B35" i="13"/>
  <c r="A36" i="13"/>
  <c r="B36" i="13"/>
  <c r="A37" i="13"/>
  <c r="B37" i="13"/>
  <c r="A38" i="13"/>
  <c r="B38" i="13"/>
  <c r="A39" i="13"/>
  <c r="B39" i="13"/>
  <c r="A40" i="13"/>
  <c r="B40" i="13"/>
  <c r="A41" i="13"/>
  <c r="B41" i="13"/>
  <c r="A42" i="13"/>
  <c r="B42" i="13"/>
  <c r="A43" i="13"/>
  <c r="B43" i="13"/>
  <c r="A44" i="13"/>
  <c r="B44" i="13"/>
  <c r="A45" i="13"/>
  <c r="B45" i="13"/>
  <c r="A46" i="13"/>
  <c r="B46" i="13"/>
  <c r="A47" i="13"/>
  <c r="B47" i="13"/>
  <c r="A48" i="13"/>
  <c r="B48" i="13"/>
  <c r="A49" i="13"/>
  <c r="B49" i="13"/>
  <c r="A50" i="13"/>
  <c r="B50" i="13"/>
  <c r="A51" i="13"/>
  <c r="B51" i="13"/>
  <c r="A52" i="13"/>
  <c r="B52" i="13"/>
  <c r="A53" i="13"/>
  <c r="B53" i="13"/>
  <c r="B10" i="13"/>
  <c r="A10" i="13"/>
  <c r="B9" i="13"/>
  <c r="A9" i="13"/>
  <c r="B67" i="12"/>
  <c r="A67" i="12"/>
  <c r="C181" i="14"/>
  <c r="B181" i="14"/>
  <c r="A181" i="14"/>
  <c r="G183" i="14" s="1"/>
  <c r="H183" i="14"/>
  <c r="F53" i="2" s="1"/>
  <c r="I53" i="2" s="1"/>
  <c r="F50" i="2"/>
  <c r="C177" i="14"/>
  <c r="B177" i="14"/>
  <c r="A177" i="14"/>
  <c r="G179" i="14" s="1"/>
  <c r="H179" i="14"/>
  <c r="F52" i="2" s="1"/>
  <c r="I52" i="2" s="1"/>
  <c r="C173" i="14"/>
  <c r="B173" i="14"/>
  <c r="A173" i="14"/>
  <c r="G175" i="14" s="1"/>
  <c r="H175" i="14"/>
  <c r="F51" i="2" s="1"/>
  <c r="I51" i="2" s="1"/>
  <c r="C165" i="14"/>
  <c r="C169" i="14"/>
  <c r="B169" i="14"/>
  <c r="A169" i="14"/>
  <c r="G171" i="14" s="1"/>
  <c r="H171" i="14"/>
  <c r="B165" i="14"/>
  <c r="A165" i="14"/>
  <c r="B164" i="14"/>
  <c r="A164" i="14"/>
  <c r="G167" i="14" s="1"/>
  <c r="H167" i="14"/>
  <c r="F49" i="2" s="1"/>
  <c r="I49" i="2" s="1"/>
  <c r="I50" i="2"/>
  <c r="I48" i="2" l="1"/>
  <c r="D67" i="12" s="1"/>
  <c r="E16" i="12" l="1"/>
  <c r="E17" i="12"/>
  <c r="E18" i="12"/>
  <c r="E19" i="12"/>
  <c r="E20" i="12"/>
  <c r="E21" i="12"/>
  <c r="E22" i="12"/>
  <c r="E23" i="12"/>
  <c r="E25" i="12"/>
  <c r="E27" i="12"/>
  <c r="E28" i="12"/>
  <c r="E29" i="12"/>
  <c r="E30" i="12"/>
  <c r="E31" i="12"/>
  <c r="E32" i="12"/>
  <c r="E33" i="12"/>
  <c r="E34" i="12"/>
  <c r="E36" i="12"/>
  <c r="E37" i="12"/>
  <c r="E38" i="12"/>
  <c r="E39" i="12"/>
  <c r="E40" i="12"/>
  <c r="E41" i="12"/>
  <c r="E43" i="12"/>
  <c r="E44" i="12"/>
  <c r="E45" i="12"/>
  <c r="E46" i="12"/>
  <c r="E47" i="12"/>
  <c r="E48" i="12"/>
  <c r="E49" i="12"/>
  <c r="E51" i="12"/>
  <c r="E52" i="12"/>
  <c r="E53" i="12"/>
  <c r="E54" i="12"/>
  <c r="E55" i="12"/>
  <c r="E56" i="12"/>
  <c r="E57" i="12"/>
  <c r="E58" i="12"/>
  <c r="E60" i="12"/>
  <c r="E61" i="12"/>
  <c r="E62" i="12"/>
  <c r="E63" i="12"/>
  <c r="E64" i="12"/>
  <c r="E65" i="12"/>
  <c r="B66" i="12"/>
  <c r="A66" i="12"/>
  <c r="B59" i="12"/>
  <c r="A59" i="12"/>
  <c r="B50" i="12"/>
  <c r="A50" i="12"/>
  <c r="B42" i="12"/>
  <c r="A42" i="12"/>
  <c r="A14" i="12"/>
  <c r="B26" i="12"/>
  <c r="A26" i="12"/>
  <c r="B14" i="12"/>
  <c r="A5" i="12"/>
  <c r="A4" i="12"/>
  <c r="F46" i="2"/>
  <c r="F45" i="2"/>
  <c r="F43" i="2"/>
  <c r="F41" i="2"/>
  <c r="C160" i="14"/>
  <c r="B160" i="14"/>
  <c r="A160" i="14"/>
  <c r="G162" i="14" s="1"/>
  <c r="H162" i="14"/>
  <c r="F47" i="2" s="1"/>
  <c r="C156" i="14"/>
  <c r="B156" i="14"/>
  <c r="A156" i="14"/>
  <c r="G158" i="14" s="1"/>
  <c r="H158" i="14"/>
  <c r="C152" i="14"/>
  <c r="B152" i="14"/>
  <c r="A152" i="14"/>
  <c r="G154" i="14" s="1"/>
  <c r="B151" i="14"/>
  <c r="A151" i="14"/>
  <c r="H154" i="14"/>
  <c r="C147" i="14"/>
  <c r="B147" i="14"/>
  <c r="A147" i="14"/>
  <c r="G149" i="14" s="1"/>
  <c r="H149" i="14"/>
  <c r="C143" i="14"/>
  <c r="B143" i="14"/>
  <c r="A143" i="14"/>
  <c r="G145" i="14" s="1"/>
  <c r="H144" i="14"/>
  <c r="H145" i="14" s="1"/>
  <c r="F42" i="2" s="1"/>
  <c r="C139" i="14"/>
  <c r="B139" i="14"/>
  <c r="A139" i="14"/>
  <c r="G141" i="14" s="1"/>
  <c r="H140" i="14"/>
  <c r="H141" i="14" s="1"/>
  <c r="H136" i="14"/>
  <c r="H137" i="14" s="1"/>
  <c r="F40" i="2" s="1"/>
  <c r="C135" i="14"/>
  <c r="B135" i="14"/>
  <c r="A135" i="14"/>
  <c r="G137" i="14" s="1"/>
  <c r="B134" i="14"/>
  <c r="A134" i="14"/>
  <c r="C129" i="14"/>
  <c r="B129" i="14"/>
  <c r="A129" i="14"/>
  <c r="G132" i="14" s="1"/>
  <c r="H132" i="14"/>
  <c r="F38" i="2" s="1"/>
  <c r="H127" i="14"/>
  <c r="F37" i="2" s="1"/>
  <c r="B123" i="14"/>
  <c r="C124" i="14"/>
  <c r="B124" i="14"/>
  <c r="A124" i="14"/>
  <c r="G127" i="14" s="1"/>
  <c r="A123" i="14"/>
  <c r="C118" i="14"/>
  <c r="B118" i="14"/>
  <c r="A118" i="14"/>
  <c r="G121" i="14" s="1"/>
  <c r="H120" i="14"/>
  <c r="H119" i="14"/>
  <c r="C113" i="14"/>
  <c r="B113" i="14"/>
  <c r="A113" i="14"/>
  <c r="G116" i="14" s="1"/>
  <c r="H115" i="14"/>
  <c r="H114" i="14"/>
  <c r="H110" i="14"/>
  <c r="H109" i="14"/>
  <c r="C108" i="14"/>
  <c r="B108" i="14"/>
  <c r="A108" i="14"/>
  <c r="G111" i="14" s="1"/>
  <c r="C102" i="14"/>
  <c r="B102" i="14"/>
  <c r="A102" i="14"/>
  <c r="G106" i="14" s="1"/>
  <c r="H105" i="14"/>
  <c r="H104" i="14"/>
  <c r="H103" i="14"/>
  <c r="C96" i="14"/>
  <c r="B96" i="14"/>
  <c r="A96" i="14"/>
  <c r="G100" i="14" s="1"/>
  <c r="A90" i="14"/>
  <c r="G94" i="14" s="1"/>
  <c r="H99" i="14"/>
  <c r="H98" i="14"/>
  <c r="H97" i="14"/>
  <c r="H93" i="14"/>
  <c r="H92" i="14"/>
  <c r="H91" i="14"/>
  <c r="C90" i="14"/>
  <c r="B90" i="14"/>
  <c r="B89" i="14"/>
  <c r="A89" i="14"/>
  <c r="H85" i="14"/>
  <c r="C83" i="14"/>
  <c r="B83" i="14"/>
  <c r="A83" i="14"/>
  <c r="G87" i="14"/>
  <c r="H86" i="14"/>
  <c r="H84" i="14"/>
  <c r="C78" i="14"/>
  <c r="B78" i="14"/>
  <c r="A78" i="14"/>
  <c r="G81" i="14"/>
  <c r="H80" i="14"/>
  <c r="H79" i="14"/>
  <c r="H74" i="14"/>
  <c r="H75" i="14"/>
  <c r="C73" i="14"/>
  <c r="B73" i="14"/>
  <c r="A73" i="14"/>
  <c r="B72" i="14"/>
  <c r="A72" i="14"/>
  <c r="G76" i="14" s="1"/>
  <c r="B67" i="14"/>
  <c r="A67" i="14"/>
  <c r="G70" i="14"/>
  <c r="H69" i="14"/>
  <c r="H68" i="14"/>
  <c r="C67" i="14"/>
  <c r="A62" i="14"/>
  <c r="C57" i="14"/>
  <c r="C62" i="14"/>
  <c r="B62" i="14"/>
  <c r="G65" i="14"/>
  <c r="H64" i="14"/>
  <c r="H63" i="14"/>
  <c r="B57" i="14"/>
  <c r="A57" i="14"/>
  <c r="G60" i="14"/>
  <c r="H59" i="14"/>
  <c r="H58" i="14"/>
  <c r="C52" i="14"/>
  <c r="B52" i="14"/>
  <c r="A52" i="14"/>
  <c r="G55" i="14"/>
  <c r="H54" i="14"/>
  <c r="H53" i="14"/>
  <c r="C47" i="14"/>
  <c r="B47" i="14"/>
  <c r="A47" i="14"/>
  <c r="B46" i="14"/>
  <c r="A46" i="14"/>
  <c r="G50" i="14" s="1"/>
  <c r="H49" i="14"/>
  <c r="H48" i="14"/>
  <c r="H38" i="14"/>
  <c r="C41" i="14"/>
  <c r="B41" i="14"/>
  <c r="A41" i="14"/>
  <c r="G44" i="14"/>
  <c r="H43" i="14"/>
  <c r="H42" i="14"/>
  <c r="C36" i="14"/>
  <c r="B36" i="14"/>
  <c r="A36" i="14"/>
  <c r="H37" i="14"/>
  <c r="B35" i="14"/>
  <c r="A35" i="14"/>
  <c r="G39" i="14" s="1"/>
  <c r="H31" i="14"/>
  <c r="H30" i="14"/>
  <c r="C29" i="14"/>
  <c r="B29" i="14"/>
  <c r="A29" i="14"/>
  <c r="G33" i="14" s="1"/>
  <c r="H25" i="14"/>
  <c r="H24" i="14"/>
  <c r="C23" i="14"/>
  <c r="B23" i="14"/>
  <c r="A23" i="14"/>
  <c r="G27" i="14" s="1"/>
  <c r="C19" i="14"/>
  <c r="A19" i="14"/>
  <c r="G21" i="14" s="1"/>
  <c r="B19" i="14"/>
  <c r="H20" i="14"/>
  <c r="H21" i="14" s="1"/>
  <c r="F13" i="2" s="1"/>
  <c r="A18" i="14"/>
  <c r="B18" i="14"/>
  <c r="H15" i="14"/>
  <c r="H16" i="14" s="1"/>
  <c r="A14" i="14"/>
  <c r="G16" i="14" s="1"/>
  <c r="H10" i="14"/>
  <c r="C14" i="14"/>
  <c r="B14" i="14"/>
  <c r="B8" i="14"/>
  <c r="C8" i="14"/>
  <c r="A8" i="14"/>
  <c r="G12" i="14" s="1"/>
  <c r="I11" i="2"/>
  <c r="B6" i="14"/>
  <c r="A6" i="14"/>
  <c r="G4" i="14"/>
  <c r="A4" i="14"/>
  <c r="A3" i="14"/>
  <c r="H9" i="14"/>
  <c r="H87" i="14" l="1"/>
  <c r="F28" i="2" s="1"/>
  <c r="H111" i="14"/>
  <c r="F33" i="2" s="1"/>
  <c r="H121" i="14"/>
  <c r="F35" i="2" s="1"/>
  <c r="H94" i="14"/>
  <c r="F30" i="2" s="1"/>
  <c r="H116" i="14"/>
  <c r="F34" i="2" s="1"/>
  <c r="H76" i="14"/>
  <c r="F26" i="2" s="1"/>
  <c r="H81" i="14"/>
  <c r="F27" i="2" s="1"/>
  <c r="H100" i="14"/>
  <c r="F31" i="2" s="1"/>
  <c r="H106" i="14"/>
  <c r="F32" i="2" s="1"/>
  <c r="H44" i="14"/>
  <c r="F18" i="2" s="1"/>
  <c r="I18" i="2" s="1"/>
  <c r="H39" i="14"/>
  <c r="F17" i="2" s="1"/>
  <c r="H70" i="14"/>
  <c r="H65" i="14"/>
  <c r="H60" i="14"/>
  <c r="F22" i="2" s="1"/>
  <c r="H55" i="14"/>
  <c r="F21" i="2" s="1"/>
  <c r="H50" i="14"/>
  <c r="F20" i="2" s="1"/>
  <c r="I20" i="2" s="1"/>
  <c r="H27" i="14"/>
  <c r="F14" i="2" s="1"/>
  <c r="H33" i="14"/>
  <c r="F15" i="2" s="1"/>
  <c r="H12" i="14"/>
  <c r="F10" i="2" s="1"/>
  <c r="I10" i="2" s="1"/>
  <c r="I9" i="2" s="1"/>
  <c r="D14" i="12" s="1"/>
  <c r="F24" i="2" l="1"/>
  <c r="F23" i="2"/>
  <c r="I47" i="2"/>
  <c r="I46" i="2"/>
  <c r="I45" i="2"/>
  <c r="I43" i="2"/>
  <c r="I42" i="2"/>
  <c r="I44" i="2" l="1"/>
  <c r="D66" i="12" s="1"/>
  <c r="I41" i="2" l="1"/>
  <c r="I40" i="2"/>
  <c r="I38" i="2"/>
  <c r="I37" i="2"/>
  <c r="I35" i="2"/>
  <c r="I32" i="2"/>
  <c r="I33" i="2"/>
  <c r="I34" i="2"/>
  <c r="I31" i="2"/>
  <c r="I30" i="2"/>
  <c r="I24" i="2"/>
  <c r="I23" i="2"/>
  <c r="I22" i="2"/>
  <c r="I21" i="2"/>
  <c r="I15" i="2"/>
  <c r="I17" i="2"/>
  <c r="I16" i="2" s="1"/>
  <c r="D24" i="12" s="1"/>
  <c r="I29" i="2" l="1"/>
  <c r="I39" i="2"/>
  <c r="D59" i="12" s="1"/>
  <c r="I19" i="2"/>
  <c r="D26" i="12" s="1"/>
  <c r="I36" i="2"/>
  <c r="D50" i="12" s="1"/>
  <c r="D42" i="12"/>
  <c r="I27" i="2"/>
  <c r="A3" i="13" l="1"/>
  <c r="A3" i="12"/>
  <c r="A4" i="13" l="1"/>
  <c r="A5" i="13"/>
  <c r="B4" i="9" s="1"/>
  <c r="B2" i="9"/>
  <c r="A35" i="12" l="1"/>
  <c r="A25" i="12"/>
  <c r="A27" i="12"/>
  <c r="A28" i="12"/>
  <c r="A29" i="12"/>
  <c r="A30" i="12"/>
  <c r="A31" i="12"/>
  <c r="A32" i="12"/>
  <c r="A33" i="12"/>
  <c r="A34" i="12"/>
  <c r="A24" i="12"/>
  <c r="A15" i="12"/>
  <c r="A16" i="12"/>
  <c r="A17" i="12"/>
  <c r="A18" i="12"/>
  <c r="A19" i="12"/>
  <c r="A20" i="12"/>
  <c r="A21" i="12"/>
  <c r="A22" i="12"/>
  <c r="A23" i="12"/>
  <c r="A36" i="12"/>
  <c r="A37" i="12"/>
  <c r="A38" i="12"/>
  <c r="A39" i="12"/>
  <c r="A40" i="12"/>
  <c r="A41" i="12"/>
  <c r="A43" i="12"/>
  <c r="A44" i="12"/>
  <c r="A45" i="12"/>
  <c r="A46" i="12"/>
  <c r="A47" i="12"/>
  <c r="A48" i="12"/>
  <c r="A49" i="12"/>
  <c r="A51" i="12"/>
  <c r="A52" i="12"/>
  <c r="A53" i="12"/>
  <c r="A54" i="12"/>
  <c r="A55" i="12"/>
  <c r="A56" i="12"/>
  <c r="A57" i="12"/>
  <c r="A58" i="12"/>
  <c r="A60" i="12"/>
  <c r="A61" i="12"/>
  <c r="A62" i="12"/>
  <c r="A63" i="12"/>
  <c r="A64" i="12"/>
  <c r="A65" i="12"/>
  <c r="I14" i="2" l="1"/>
  <c r="I13" i="2"/>
  <c r="I12" i="2" l="1"/>
  <c r="I28" i="2"/>
  <c r="I26" i="2"/>
  <c r="I54" i="2" l="1"/>
  <c r="D15" i="12"/>
  <c r="I25" i="2"/>
  <c r="B15" i="12"/>
  <c r="D35" i="12" l="1"/>
  <c r="D11" i="12" l="1"/>
  <c r="D12" i="12"/>
  <c r="D13" i="12"/>
  <c r="D16" i="12"/>
  <c r="D17" i="12"/>
  <c r="D18" i="12"/>
  <c r="D19" i="12"/>
  <c r="D20" i="12"/>
  <c r="D21" i="12"/>
  <c r="D22" i="12"/>
  <c r="D23" i="12"/>
  <c r="D25" i="12"/>
  <c r="D27" i="12"/>
  <c r="D28" i="12"/>
  <c r="D29" i="12"/>
  <c r="D30" i="12"/>
  <c r="D31" i="12"/>
  <c r="D32" i="12"/>
  <c r="D33" i="12"/>
  <c r="D34" i="12"/>
  <c r="D36" i="12"/>
  <c r="D37" i="12"/>
  <c r="D38" i="12"/>
  <c r="D39" i="12"/>
  <c r="D40" i="12"/>
  <c r="D41" i="12"/>
  <c r="D43" i="12"/>
  <c r="D44" i="12"/>
  <c r="D45" i="12"/>
  <c r="D46" i="12"/>
  <c r="D47" i="12"/>
  <c r="D48" i="12"/>
  <c r="D49" i="12"/>
  <c r="D51" i="12"/>
  <c r="D52" i="12"/>
  <c r="D53" i="12"/>
  <c r="D54" i="12"/>
  <c r="D55" i="12"/>
  <c r="D56" i="12"/>
  <c r="D57" i="12"/>
  <c r="D58" i="12"/>
  <c r="D60" i="12"/>
  <c r="D61" i="12"/>
  <c r="D62" i="12"/>
  <c r="D63" i="12"/>
  <c r="D64" i="12"/>
  <c r="D65" i="12"/>
  <c r="B35" i="12"/>
  <c r="B24" i="12"/>
  <c r="E11" i="12"/>
  <c r="E12" i="12" l="1"/>
  <c r="E13" i="12"/>
  <c r="D19" i="9" l="1"/>
  <c r="D23" i="9" l="1"/>
  <c r="I6" i="2" s="1"/>
  <c r="H51" i="2" l="1"/>
  <c r="J51" i="2" s="1"/>
  <c r="C51" i="13" s="1"/>
  <c r="E51" i="13" s="1"/>
  <c r="H42" i="2"/>
  <c r="J42" i="2" s="1"/>
  <c r="C42" i="13" s="1"/>
  <c r="E42" i="13" s="1"/>
  <c r="H34" i="2"/>
  <c r="J34" i="2" s="1"/>
  <c r="C34" i="13" s="1"/>
  <c r="E34" i="13" s="1"/>
  <c r="H23" i="2"/>
  <c r="J23" i="2" s="1"/>
  <c r="C23" i="13" s="1"/>
  <c r="E23" i="13" s="1"/>
  <c r="H47" i="2"/>
  <c r="J47" i="2" s="1"/>
  <c r="C47" i="13" s="1"/>
  <c r="E47" i="13" s="1"/>
  <c r="H31" i="2"/>
  <c r="J31" i="2" s="1"/>
  <c r="C31" i="13" s="1"/>
  <c r="E31" i="13" s="1"/>
  <c r="H26" i="2"/>
  <c r="J26" i="2" s="1"/>
  <c r="C26" i="13" s="1"/>
  <c r="E26" i="13" s="1"/>
  <c r="H45" i="2"/>
  <c r="J45" i="2" s="1"/>
  <c r="H32" i="2"/>
  <c r="J32" i="2" s="1"/>
  <c r="C32" i="13" s="1"/>
  <c r="E32" i="13" s="1"/>
  <c r="H21" i="2"/>
  <c r="J21" i="2" s="1"/>
  <c r="C21" i="13" s="1"/>
  <c r="E21" i="13" s="1"/>
  <c r="H50" i="2"/>
  <c r="J50" i="2" s="1"/>
  <c r="C50" i="13" s="1"/>
  <c r="E50" i="13" s="1"/>
  <c r="H41" i="2"/>
  <c r="J41" i="2" s="1"/>
  <c r="C41" i="13" s="1"/>
  <c r="E41" i="13" s="1"/>
  <c r="H33" i="2"/>
  <c r="J33" i="2" s="1"/>
  <c r="C33" i="13" s="1"/>
  <c r="E33" i="13" s="1"/>
  <c r="H22" i="2"/>
  <c r="J22" i="2" s="1"/>
  <c r="C22" i="13" s="1"/>
  <c r="E22" i="13" s="1"/>
  <c r="H52" i="2"/>
  <c r="J52" i="2" s="1"/>
  <c r="C52" i="13" s="1"/>
  <c r="E52" i="13" s="1"/>
  <c r="H43" i="2"/>
  <c r="J43" i="2" s="1"/>
  <c r="C43" i="13" s="1"/>
  <c r="E43" i="13" s="1"/>
  <c r="H35" i="2"/>
  <c r="J35" i="2" s="1"/>
  <c r="C35" i="13" s="1"/>
  <c r="E35" i="13" s="1"/>
  <c r="H24" i="2"/>
  <c r="J24" i="2" s="1"/>
  <c r="C24" i="13" s="1"/>
  <c r="E24" i="13" s="1"/>
  <c r="H53" i="2"/>
  <c r="J53" i="2" s="1"/>
  <c r="C53" i="13" s="1"/>
  <c r="E53" i="13" s="1"/>
  <c r="H40" i="2"/>
  <c r="J40" i="2" s="1"/>
  <c r="H30" i="2"/>
  <c r="J30" i="2" s="1"/>
  <c r="H20" i="2"/>
  <c r="J20" i="2" s="1"/>
  <c r="H49" i="2"/>
  <c r="J49" i="2" s="1"/>
  <c r="H38" i="2"/>
  <c r="J38" i="2" s="1"/>
  <c r="C38" i="13" s="1"/>
  <c r="E38" i="13" s="1"/>
  <c r="H27" i="2"/>
  <c r="J27" i="2" s="1"/>
  <c r="C27" i="13" s="1"/>
  <c r="E27" i="13" s="1"/>
  <c r="H46" i="2"/>
  <c r="J46" i="2" s="1"/>
  <c r="C46" i="13" s="1"/>
  <c r="E46" i="13" s="1"/>
  <c r="H37" i="2"/>
  <c r="J37" i="2" s="1"/>
  <c r="H28" i="2"/>
  <c r="J28" i="2" s="1"/>
  <c r="C28" i="13" s="1"/>
  <c r="E28" i="13" s="1"/>
  <c r="H10" i="2"/>
  <c r="J10" i="2" s="1"/>
  <c r="C10" i="13" s="1"/>
  <c r="E10" i="13" s="1"/>
  <c r="H14" i="2"/>
  <c r="J14" i="2" s="1"/>
  <c r="C14" i="13" s="1"/>
  <c r="E14" i="13" s="1"/>
  <c r="H11" i="2"/>
  <c r="J11" i="2" s="1"/>
  <c r="C11" i="13" s="1"/>
  <c r="E11" i="13" s="1"/>
  <c r="H18" i="2"/>
  <c r="J18" i="2" s="1"/>
  <c r="C18" i="13" s="1"/>
  <c r="E18" i="13" s="1"/>
  <c r="H17" i="2"/>
  <c r="J17" i="2" s="1"/>
  <c r="H15" i="2"/>
  <c r="J15" i="2" s="1"/>
  <c r="C15" i="13" s="1"/>
  <c r="E15" i="13" s="1"/>
  <c r="H13" i="2"/>
  <c r="J13" i="2" s="1"/>
  <c r="C13" i="13" s="1"/>
  <c r="E13" i="13" s="1"/>
  <c r="D6" i="12"/>
  <c r="J12" i="2" l="1"/>
  <c r="E15" i="12" s="1"/>
  <c r="J16" i="2"/>
  <c r="E24" i="12" s="1"/>
  <c r="C17" i="13"/>
  <c r="E17" i="13" s="1"/>
  <c r="J44" i="2"/>
  <c r="E66" i="12" s="1"/>
  <c r="C45" i="13"/>
  <c r="E45" i="13" s="1"/>
  <c r="C49" i="13"/>
  <c r="E49" i="13" s="1"/>
  <c r="J48" i="2"/>
  <c r="E67" i="12" s="1"/>
  <c r="J9" i="2"/>
  <c r="E14" i="12" s="1"/>
  <c r="C30" i="13"/>
  <c r="E30" i="13" s="1"/>
  <c r="J29" i="2"/>
  <c r="E42" i="12" s="1"/>
  <c r="J39" i="2"/>
  <c r="E59" i="12" s="1"/>
  <c r="C40" i="13"/>
  <c r="E40" i="13" s="1"/>
  <c r="C37" i="13"/>
  <c r="E37" i="13" s="1"/>
  <c r="J36" i="2"/>
  <c r="E50" i="12" s="1"/>
  <c r="C20" i="13"/>
  <c r="E20" i="13" s="1"/>
  <c r="E54" i="13" s="1"/>
  <c r="J19" i="2"/>
  <c r="E26" i="12" s="1"/>
  <c r="C54" i="13" l="1"/>
  <c r="J25" i="2"/>
  <c r="I55" i="2" s="1"/>
  <c r="E55" i="13"/>
  <c r="E35" i="12" l="1"/>
  <c r="D68" i="12" s="1"/>
  <c r="D54" i="13" l="1"/>
  <c r="D55" i="13"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DDOC 2001 10 02 R. Plinio Coelho101" type="6" refreshedVersion="0" background="1" saveData="1">
    <textPr sourceFile="C:\DOC\Orçamentos CPL\txt\DDOC 2001 10 02 R. Plinio Coelho.txt" decimal="," thousands="." semicolon="1">
      <textFields>
        <textField/>
      </textFields>
    </textPr>
  </connection>
  <connection id="2" xr16:uid="{00000000-0015-0000-FFFF-FFFF01000000}" name="DDOC 2001 10 02 R. Plinio Coelho110" type="6" refreshedVersion="0" background="1" saveData="1">
    <textPr sourceFile="C:\DOC\Orçamentos CPL\txt\DDOC 2001 10 02 R. Plinio Coelho.txt" decimal="," thousands="." semicolon="1">
      <textFields>
        <textField/>
      </textFields>
    </textPr>
  </connection>
  <connection id="3" xr16:uid="{00000000-0015-0000-FFFF-FFFF02000000}" name="DDOC 2001 10 02 R. Plinio Coelho111" type="6" refreshedVersion="0" background="1" saveData="1">
    <textPr sourceFile="C:\DOC\Orçamentos CPL\txt\DDOC 2001 10 02 R. Plinio Coelho.txt" decimal="," thousands="." semicolon="1">
      <textFields>
        <textField/>
      </textFields>
    </textPr>
  </connection>
  <connection id="4" xr16:uid="{00000000-0015-0000-FFFF-FFFF03000000}" name="DDOC 2001 10 02 R. Plinio Coelho121" type="6" refreshedVersion="0" background="1" saveData="1">
    <textPr sourceFile="C:\DOC\Orçamentos CPL\txt\DDOC 2001 10 02 R. Plinio Coelho.txt" decimal="," thousands="." semicolon="1">
      <textFields>
        <textField/>
      </textFields>
    </textPr>
  </connection>
  <connection id="5" xr16:uid="{00000000-0015-0000-FFFF-FFFF04000000}" name="DDOC 2001 10 02 R. Plinio Coelho131" type="6" refreshedVersion="0" background="1" saveData="1">
    <textPr sourceFile="C:\DOC\Orçamentos CPL\txt\DDOC 2001 10 02 R. Plinio Coelho.txt" decimal="," thousands="." semicolon="1">
      <textFields>
        <textField/>
      </textFields>
    </textPr>
  </connection>
  <connection id="6" xr16:uid="{00000000-0015-0000-FFFF-FFFF05000000}" name="DDOC 2001 10 02 R. Plinio Coelho141" type="6" refreshedVersion="0" background="1" saveData="1">
    <textPr sourceFile="C:\DOC\Orçamentos CPL\txt\DDOC 2001 10 02 R. Plinio Coelho.txt" decimal="," thousands="." semicolon="1">
      <textFields>
        <textField/>
      </textFields>
    </textPr>
  </connection>
  <connection id="7" xr16:uid="{00000000-0015-0000-FFFF-FFFF06000000}" name="DDOC 2001 10 02 R. Plinio Coelho151" type="6" refreshedVersion="0" background="1" saveData="1">
    <textPr sourceFile="C:\DOC\Orçamentos CPL\txt\DDOC 2001 10 02 R. Plinio Coelho.txt" decimal="," thousands="." semicolon="1">
      <textFields>
        <textField/>
      </textFields>
    </textPr>
  </connection>
  <connection id="8" xr16:uid="{00000000-0015-0000-FFFF-FFFF07000000}" name="DDOC 2001 10 02 R. Plinio Coelho161" type="6" refreshedVersion="0" background="1" saveData="1">
    <textPr sourceFile="C:\DOC\Orçamentos CPL\txt\DDOC 2001 10 02 R. Plinio Coelho.txt" decimal="," thousands="." semicolon="1">
      <textFields>
        <textField/>
      </textFields>
    </textPr>
  </connection>
  <connection id="9" xr16:uid="{00000000-0015-0000-FFFF-FFFF08000000}" name="DDOC 2001 10 02 R. Plinio Coelho171" type="6" refreshedVersion="0" background="1" saveData="1">
    <textPr sourceFile="C:\DOC\Orçamentos CPL\txt\DDOC 2001 10 02 R. Plinio Coelho.txt" decimal="," thousands="." semicolon="1">
      <textFields>
        <textField/>
      </textFields>
    </textPr>
  </connection>
  <connection id="10" xr16:uid="{00000000-0015-0000-FFFF-FFFF09000000}" name="DDOC 2001 10 02 R. Plinio Coelho181" type="6" refreshedVersion="0" background="1" saveData="1">
    <textPr sourceFile="C:\DOC\Orçamentos CPL\txt\DDOC 2001 10 02 R. Plinio Coelho.txt" decimal="," thousands="." semicolon="1">
      <textFields>
        <textField/>
      </textFields>
    </textPr>
  </connection>
  <connection id="11" xr16:uid="{00000000-0015-0000-FFFF-FFFF0A000000}" name="DDOC 2001 10 02 R. Plinio Coelho191" type="6" refreshedVersion="0" background="1" saveData="1">
    <textPr sourceFile="C:\DOC\Orçamentos CPL\txt\DDOC 2001 10 02 R. Plinio Coelho.txt" decimal="," thousands="." semicolon="1">
      <textFields>
        <textField/>
      </textFields>
    </textPr>
  </connection>
  <connection id="12" xr16:uid="{00000000-0015-0000-FFFF-FFFF0B000000}" name="DDOC 2001 10 02 R. Plinio Coelho201" type="6" refreshedVersion="0" background="1" saveData="1">
    <textPr sourceFile="C:\DOC\Orçamentos CPL\txt\DDOC 2001 10 02 R. Plinio Coelho.txt" decimal="," thousands="." semicolon="1">
      <textFields>
        <textField/>
      </textFields>
    </textPr>
  </connection>
  <connection id="13" xr16:uid="{00000000-0015-0000-FFFF-FFFF0C000000}" name="DDOC 2001 10 02 R. Plinio Coelho210" type="6" refreshedVersion="0" background="1" saveData="1">
    <textPr sourceFile="C:\DOC\Orçamentos CPL\txt\DDOC 2001 10 02 R. Plinio Coelho.txt" decimal="," thousands="." semicolon="1">
      <textFields>
        <textField/>
      </textFields>
    </textPr>
  </connection>
  <connection id="14" xr16:uid="{00000000-0015-0000-FFFF-FFFF0D000000}" name="DDOC 2001 10 02 R. Plinio Coelho211" type="6" refreshedVersion="0" background="1" saveData="1">
    <textPr sourceFile="C:\DOC\Orçamentos CPL\txt\DDOC 2001 10 02 R. Plinio Coelho.txt" decimal="," thousands="." semicolon="1">
      <textFields>
        <textField/>
      </textFields>
    </textPr>
  </connection>
  <connection id="15" xr16:uid="{00000000-0015-0000-FFFF-FFFF0E000000}" name="DDOC 2001 10 02 R. Plinio Coelho221" type="6" refreshedVersion="0" background="1" saveData="1">
    <textPr sourceFile="C:\DOC\Orçamentos CPL\txt\DDOC 2001 10 02 R. Plinio Coelho.txt" decimal="," thousands="." semicolon="1">
      <textFields>
        <textField/>
      </textFields>
    </textPr>
  </connection>
  <connection id="16" xr16:uid="{00000000-0015-0000-FFFF-FFFF0F000000}" name="DDOC 2001 10 02 R. Plinio Coelho231" type="6" refreshedVersion="0" background="1" saveData="1">
    <textPr sourceFile="C:\DOC\Orçamentos CPL\txt\DDOC 2001 10 02 R. Plinio Coelho.txt" decimal="," thousands="." semicolon="1">
      <textFields>
        <textField/>
      </textFields>
    </textPr>
  </connection>
  <connection id="17" xr16:uid="{00000000-0015-0000-FFFF-FFFF10000000}" name="DDOC 2001 10 02 R. Plinio Coelho241" type="6" refreshedVersion="0" background="1" saveData="1">
    <textPr sourceFile="C:\DOC\Orçamentos CPL\txt\DDOC 2001 10 02 R. Plinio Coelho.txt" decimal="," thousands="." semicolon="1">
      <textFields>
        <textField/>
      </textFields>
    </textPr>
  </connection>
  <connection id="18" xr16:uid="{00000000-0015-0000-FFFF-FFFF11000000}" name="DDOC 2001 10 02 R. Plinio Coelho251" type="6" refreshedVersion="0" background="1" saveData="1">
    <textPr sourceFile="C:\DOC\Orçamentos CPL\txt\DDOC 2001 10 02 R. Plinio Coelho.txt" decimal="," thousands="." semicolon="1">
      <textFields>
        <textField/>
      </textFields>
    </textPr>
  </connection>
  <connection id="19" xr16:uid="{00000000-0015-0000-FFFF-FFFF12000000}" name="DDOC 2001 10 02 R. Plinio Coelho261" type="6" refreshedVersion="0" background="1" saveData="1">
    <textPr sourceFile="C:\DOC\Orçamentos CPL\txt\DDOC 2001 10 02 R. Plinio Coelho.txt" decimal="," thousands="." semicolon="1">
      <textFields>
        <textField/>
      </textFields>
    </textPr>
  </connection>
  <connection id="20" xr16:uid="{00000000-0015-0000-FFFF-FFFF13000000}" name="DDOC 2001 10 02 R. Plinio Coelho271" type="6" refreshedVersion="0" background="1" saveData="1">
    <textPr sourceFile="C:\DOC\Orçamentos CPL\txt\DDOC 2001 10 02 R. Plinio Coelho.txt" decimal="," thousands="." semicolon="1">
      <textFields>
        <textField/>
      </textFields>
    </textPr>
  </connection>
  <connection id="21" xr16:uid="{00000000-0015-0000-FFFF-FFFF14000000}" name="DDOC 2001 10 02 R. Plinio Coelho281" type="6" refreshedVersion="0" background="1" saveData="1">
    <textPr sourceFile="C:\DOC\Orçamentos CPL\txt\DDOC 2001 10 02 R. Plinio Coelho.txt" decimal="," thousands="." semicolon="1">
      <textFields>
        <textField/>
      </textFields>
    </textPr>
  </connection>
  <connection id="22" xr16:uid="{00000000-0015-0000-FFFF-FFFF15000000}" name="DDOC 2001 10 02 R. Plinio Coelho291" type="6" refreshedVersion="0" background="1" saveData="1">
    <textPr sourceFile="C:\DOC\Orçamentos CPL\txt\DDOC 2001 10 02 R. Plinio Coelho.txt" decimal="," thousands="." semicolon="1">
      <textFields>
        <textField/>
      </textFields>
    </textPr>
  </connection>
  <connection id="23" xr16:uid="{00000000-0015-0000-FFFF-FFFF16000000}" name="DDOC 2001 10 02 R. Plinio Coelho301" type="6" refreshedVersion="0" background="1" saveData="1">
    <textPr sourceFile="C:\DOC\Orçamentos CPL\txt\DDOC 2001 10 02 R. Plinio Coelho.txt" decimal="," thousands="." semicolon="1">
      <textFields>
        <textField/>
      </textFields>
    </textPr>
  </connection>
  <connection id="24" xr16:uid="{00000000-0015-0000-FFFF-FFFF17000000}" name="DDOC 2001 10 02 R. Plinio Coelho310" type="6" refreshedVersion="0" background="1" saveData="1">
    <textPr sourceFile="C:\DOC\Orçamentos CPL\txt\DDOC 2001 10 02 R. Plinio Coelho.txt" decimal="," thousands="." semicolon="1">
      <textFields>
        <textField/>
      </textFields>
    </textPr>
  </connection>
  <connection id="25" xr16:uid="{00000000-0015-0000-FFFF-FFFF18000000}" name="DDOC 2001 10 02 R. Plinio Coelho311" type="6" refreshedVersion="0" background="1" saveData="1">
    <textPr sourceFile="C:\DOC\Orçamentos CPL\txt\DDOC 2001 10 02 R. Plinio Coelho.txt" decimal="," thousands="." semicolon="1">
      <textFields>
        <textField/>
      </textFields>
    </textPr>
  </connection>
  <connection id="26" xr16:uid="{00000000-0015-0000-FFFF-FFFF19000000}" name="DDOC 2001 10 02 R. Plinio Coelho321" type="6" refreshedVersion="0" background="1" saveData="1">
    <textPr sourceFile="C:\DOC\Orçamentos CPL\txt\DDOC 2001 10 02 R. Plinio Coelho.txt" decimal="," thousands="." semicolon="1">
      <textFields>
        <textField/>
      </textFields>
    </textPr>
  </connection>
  <connection id="27" xr16:uid="{00000000-0015-0000-FFFF-FFFF1A000000}" name="DDOC 2001 10 02 R. Plinio Coelho331" type="6" refreshedVersion="0" background="1" saveData="1">
    <textPr sourceFile="C:\DOC\Orçamentos CPL\txt\DDOC 2001 10 02 R. Plinio Coelho.txt" decimal="," thousands="." semicolon="1">
      <textFields>
        <textField/>
      </textFields>
    </textPr>
  </connection>
  <connection id="28" xr16:uid="{00000000-0015-0000-FFFF-FFFF1B000000}" name="DDOC 2001 10 02 R. Plinio Coelho341" type="6" refreshedVersion="0" background="1" saveData="1">
    <textPr sourceFile="C:\DOC\Orçamentos CPL\txt\DDOC 2001 10 02 R. Plinio Coelho.txt" decimal="," thousands="." semicolon="1">
      <textFields>
        <textField/>
      </textFields>
    </textPr>
  </connection>
  <connection id="29" xr16:uid="{00000000-0015-0000-FFFF-FFFF1C000000}" name="DDOC 2001 10 02 R. Plinio Coelho351" type="6" refreshedVersion="0" background="1" saveData="1">
    <textPr sourceFile="C:\DOC\Orçamentos CPL\txt\DDOC 2001 10 02 R. Plinio Coelho.txt" decimal="," thousands="." semicolon="1">
      <textFields>
        <textField/>
      </textFields>
    </textPr>
  </connection>
  <connection id="30" xr16:uid="{00000000-0015-0000-FFFF-FFFF1D000000}" name="DDOC 2001 10 02 R. Plinio Coelho361" type="6" refreshedVersion="0" background="1" saveData="1">
    <textPr sourceFile="C:\DOC\Orçamentos CPL\txt\DDOC 2001 10 02 R. Plinio Coelho.txt" decimal="," thousands="." semicolon="1">
      <textFields>
        <textField/>
      </textFields>
    </textPr>
  </connection>
  <connection id="31" xr16:uid="{00000000-0015-0000-FFFF-FFFF1E000000}" name="DDOC 2001 10 02 R. Plinio Coelho371" type="6" refreshedVersion="0" background="1" saveData="1">
    <textPr sourceFile="C:\DOC\Orçamentos CPL\txt\DDOC 2001 10 02 R. Plinio Coelho.txt" decimal="," thousands="." semicolon="1">
      <textFields>
        <textField/>
      </textFields>
    </textPr>
  </connection>
  <connection id="32" xr16:uid="{00000000-0015-0000-FFFF-FFFF1F000000}" name="DDOC 2001 10 02 R. Plinio Coelho381" type="6" refreshedVersion="0" background="1" saveData="1">
    <textPr sourceFile="C:\DOC\Orçamentos CPL\txt\DDOC 2001 10 02 R. Plinio Coelho.txt" decimal="," thousands="." semicolon="1">
      <textFields>
        <textField/>
      </textFields>
    </textPr>
  </connection>
  <connection id="33" xr16:uid="{00000000-0015-0000-FFFF-FFFF20000000}" name="DDOC 2001 10 02 R. Plinio Coelho391" type="6" refreshedVersion="0" background="1" saveData="1">
    <textPr sourceFile="C:\DOC\Orçamentos CPL\txt\DDOC 2001 10 02 R. Plinio Coelho.txt" decimal="," thousands="." semicolon="1">
      <textFields>
        <textField/>
      </textFields>
    </textPr>
  </connection>
  <connection id="34" xr16:uid="{00000000-0015-0000-FFFF-FFFF21000000}" name="DDOC 2001 10 02 R. Plinio Coelho401" type="6" refreshedVersion="0" background="1" saveData="1">
    <textPr sourceFile="C:\DOC\Orçamentos CPL\txt\DDOC 2001 10 02 R. Plinio Coelho.txt" decimal="," thousands="." semicolon="1">
      <textFields>
        <textField/>
      </textFields>
    </textPr>
  </connection>
  <connection id="35" xr16:uid="{00000000-0015-0000-FFFF-FFFF22000000}" name="DDOC 2001 10 02 R. Plinio Coelho411" type="6" refreshedVersion="0" background="1" saveData="1">
    <textPr sourceFile="C:\DOC\Orçamentos CPL\txt\DDOC 2001 10 02 R. Plinio Coelho.txt" decimal="," thousands="." semicolon="1">
      <textFields>
        <textField/>
      </textFields>
    </textPr>
  </connection>
  <connection id="36" xr16:uid="{00000000-0015-0000-FFFF-FFFF23000000}" name="DDOC 2001 10 02 R. Plinio Coelho42" type="6" refreshedVersion="0" background="1" saveData="1">
    <textPr sourceFile="C:\DOC\Orçamentos CPL\txt\DDOC 2001 10 02 R. Plinio Coelho.txt" decimal="," thousands="." semicolon="1">
      <textFields>
        <textField/>
      </textFields>
    </textPr>
  </connection>
  <connection id="37" xr16:uid="{00000000-0015-0000-FFFF-FFFF24000000}" name="DDOC 2001 10 02 R. Plinio Coelho43" type="6" refreshedVersion="0" background="1" saveData="1">
    <textPr sourceFile="C:\DOC\Orçamentos CPL\txt\DDOC 2001 10 02 R. Plinio Coelho.txt" decimal="," thousands="." semicolon="1">
      <textFields>
        <textField/>
      </textFields>
    </textPr>
  </connection>
  <connection id="38" xr16:uid="{00000000-0015-0000-FFFF-FFFF25000000}" name="DDOC 2001 10 02 R. Plinio Coelho51" type="6" refreshedVersion="0" background="1" saveData="1">
    <textPr sourceFile="C:\DOC\Orçamentos CPL\txt\DDOC 2001 10 02 R. Plinio Coelho.txt" decimal="," thousands="." semicolon="1">
      <textFields>
        <textField/>
      </textFields>
    </textPr>
  </connection>
  <connection id="39" xr16:uid="{00000000-0015-0000-FFFF-FFFF26000000}" name="DDOC 2001 10 02 R. Plinio Coelho61" type="6" refreshedVersion="0" background="1" saveData="1">
    <textPr sourceFile="C:\DOC\Orçamentos CPL\txt\DDOC 2001 10 02 R. Plinio Coelho.txt" decimal="," thousands="." semicolon="1">
      <textFields>
        <textField/>
      </textFields>
    </textPr>
  </connection>
  <connection id="40" xr16:uid="{00000000-0015-0000-FFFF-FFFF27000000}" name="DDOC 2001 10 02 R. Plinio Coelho71" type="6" refreshedVersion="0" background="1" saveData="1">
    <textPr sourceFile="C:\DOC\Orçamentos CPL\txt\DDOC 2001 10 02 R. Plinio Coelho.txt" decimal="," thousands="." semicolon="1">
      <textFields>
        <textField/>
      </textFields>
    </textPr>
  </connection>
  <connection id="41" xr16:uid="{00000000-0015-0000-FFFF-FFFF28000000}" name="DDOC 2001 10 02 R. Plinio Coelho81" type="6" refreshedVersion="0" background="1" saveData="1">
    <textPr sourceFile="C:\DOC\Orçamentos CPL\txt\DDOC 2001 10 02 R. Plinio Coelho.txt" decimal="," thousands="." semicolon="1">
      <textFields>
        <textField/>
      </textFields>
    </textPr>
  </connection>
  <connection id="42" xr16:uid="{00000000-0015-0000-FFFF-FFFF29000000}" name="DDOC 2001 10 02 R. Plinio Coelho91" type="6" refreshedVersion="0" background="1" saveData="1">
    <textPr sourceFile="C:\DOC\Orçamentos CPL\txt\DDOC 2001 10 02 R. Plinio Coelho.txt" decimal="," thousands="." semicolon="1">
      <textFields>
        <textField/>
      </textFields>
    </textPr>
  </connection>
</connections>
</file>

<file path=xl/sharedStrings.xml><?xml version="1.0" encoding="utf-8"?>
<sst xmlns="http://schemas.openxmlformats.org/spreadsheetml/2006/main" count="420" uniqueCount="248">
  <si>
    <t>ITEM</t>
  </si>
  <si>
    <t>UND</t>
  </si>
  <si>
    <t>CÓDIGO</t>
  </si>
  <si>
    <t>DESCRIÇÃO</t>
  </si>
  <si>
    <t>CUSTO UNITÁRIO</t>
  </si>
  <si>
    <t>CUSTO TOTAL</t>
  </si>
  <si>
    <t>AC</t>
  </si>
  <si>
    <t>R</t>
  </si>
  <si>
    <t>DF</t>
  </si>
  <si>
    <t>L</t>
  </si>
  <si>
    <t>ISS</t>
  </si>
  <si>
    <t>SECRETARIA DE INFRAESTRUTURA</t>
  </si>
  <si>
    <t>BDI:</t>
  </si>
  <si>
    <t>TOTAL SEM BDI</t>
  </si>
  <si>
    <t>SEM BDI</t>
  </si>
  <si>
    <t>COM BDI</t>
  </si>
  <si>
    <t>QUANTIDADE PREVISTA</t>
  </si>
  <si>
    <t xml:space="preserve">BONIFICAÇÃO E DESPESAS INDIRETAS - SEM DESONERAÇÃO
</t>
  </si>
  <si>
    <t xml:space="preserve">DESCRIÇÃO </t>
  </si>
  <si>
    <t>SIGLA</t>
  </si>
  <si>
    <t>VALOR (*)</t>
  </si>
  <si>
    <t>FAIXA REFERENCIAL - Ref. Acórdão 2622/2013</t>
  </si>
  <si>
    <t xml:space="preserve">Taxa de rateio da Administração Central </t>
  </si>
  <si>
    <t xml:space="preserve">Taxa de Despesas Financeiras </t>
  </si>
  <si>
    <t>Taxa de Risco</t>
  </si>
  <si>
    <t>Taxa de Seguro e Taxa de Garantia</t>
  </si>
  <si>
    <t>S + G</t>
  </si>
  <si>
    <t>COFINS</t>
  </si>
  <si>
    <t>ISS (**)</t>
  </si>
  <si>
    <t>PIS</t>
  </si>
  <si>
    <t xml:space="preserve">Taxa de Tributos (Soma dos itens COFINS, ISS, PIS e CPRB) </t>
  </si>
  <si>
    <t>I</t>
  </si>
  <si>
    <t>Taxa de Lucro</t>
  </si>
  <si>
    <t>BDI Resultante</t>
  </si>
  <si>
    <t>Fórmula do BDI conforme Acórdão TCU 2622/2013-P:</t>
  </si>
  <si>
    <t xml:space="preserve">Obs.: </t>
  </si>
  <si>
    <t>(*) Todas as taxas adotadas estão na faixa admissível do Acórdão 2622/2013-P do TCU.</t>
  </si>
  <si>
    <t>Obs.:</t>
  </si>
  <si>
    <r>
      <rPr>
        <sz val="12"/>
        <color theme="1"/>
        <rFont val="Arial"/>
        <family val="2"/>
      </rPr>
      <t xml:space="preserve">    Os custos indiretos são decorrentes da estrutura da obra e da empresa e que não podem ser atribuídos diretamente à execução de um dado serviço.
    Os custos indiretos variam muito, principalmente, em função do local de execução dos serviços, do tipo da obra, impostos incidentes, e ainda com as exigências do edital ou contrato. Devem ser distribuídos pelos custos unitários diretos totais dos serviços na forma de percentual destes.
    Os custos indiretos que mais afetam a construção estão a seguir identificados, entretanto, o engenheiro de custos deve analisar em cada caso sua validade. </t>
    </r>
    <r>
      <rPr>
        <b/>
        <sz val="12"/>
        <color theme="1"/>
        <rFont val="Arial"/>
        <family val="2"/>
      </rPr>
      <t xml:space="preserve">
</t>
    </r>
  </si>
  <si>
    <t>Fórmula BDI conforme Acórdão TCU 325/2007:</t>
  </si>
  <si>
    <t>1.1</t>
  </si>
  <si>
    <t>1.2</t>
  </si>
  <si>
    <t>2.1</t>
  </si>
  <si>
    <t>2.2</t>
  </si>
  <si>
    <t>1.3</t>
  </si>
  <si>
    <t>1.0</t>
  </si>
  <si>
    <t>2.0</t>
  </si>
  <si>
    <t>FONTE</t>
  </si>
  <si>
    <t>PLANILHA ORÇAMENTÁRIA</t>
  </si>
  <si>
    <t xml:space="preserve">Ressalta-se que os parâmetros apresentados nas tabelas não contemplam a Contribuição Previdenciária sobre a Receita Bruta (CPRB), instituída pela Lei 12.844/2013, aplicável às empresas que estão sujeitas à desoneração da folha de pagamento. </t>
  </si>
  <si>
    <r>
      <t xml:space="preserve">De </t>
    </r>
    <r>
      <rPr>
        <b/>
        <sz val="10"/>
        <color theme="1"/>
        <rFont val="Arial"/>
        <family val="2"/>
      </rPr>
      <t>19,60%</t>
    </r>
    <r>
      <rPr>
        <sz val="10"/>
        <color theme="1"/>
        <rFont val="Arial"/>
        <family val="2"/>
      </rPr>
      <t xml:space="preserve"> até </t>
    </r>
    <r>
      <rPr>
        <b/>
        <sz val="10"/>
        <color theme="1"/>
        <rFont val="Arial"/>
        <family val="2"/>
      </rPr>
      <t>24,23%;</t>
    </r>
    <r>
      <rPr>
        <sz val="10"/>
        <color theme="1"/>
        <rFont val="Arial"/>
        <family val="2"/>
      </rPr>
      <t xml:space="preserve"> médio = </t>
    </r>
    <r>
      <rPr>
        <b/>
        <sz val="10"/>
        <color theme="1"/>
        <rFont val="Arial"/>
        <family val="2"/>
      </rPr>
      <t>20,97%</t>
    </r>
  </si>
  <si>
    <t>TOTAL COM  BDI</t>
  </si>
  <si>
    <t>M²</t>
  </si>
  <si>
    <t>PINTURA GERAL</t>
  </si>
  <si>
    <t>2.3</t>
  </si>
  <si>
    <t xml:space="preserve">EMLURB           2018    </t>
  </si>
  <si>
    <t>3.1</t>
  </si>
  <si>
    <t>4.0</t>
  </si>
  <si>
    <t>4.1</t>
  </si>
  <si>
    <t>5.0</t>
  </si>
  <si>
    <t>5.1</t>
  </si>
  <si>
    <t>5.2</t>
  </si>
  <si>
    <t>5.3</t>
  </si>
  <si>
    <t>6.0</t>
  </si>
  <si>
    <t>6.1</t>
  </si>
  <si>
    <t>6.2</t>
  </si>
  <si>
    <t>7.0</t>
  </si>
  <si>
    <t>7.1</t>
  </si>
  <si>
    <t>8.0</t>
  </si>
  <si>
    <t>8.1</t>
  </si>
  <si>
    <t>8.2</t>
  </si>
  <si>
    <t>DE 3,00%  ATÉ    5,50%; MÉDIO = 4,00%</t>
  </si>
  <si>
    <r>
      <t>De 0,80</t>
    </r>
    <r>
      <rPr>
        <b/>
        <sz val="10"/>
        <color theme="1"/>
        <rFont val="Arial"/>
        <family val="2"/>
      </rPr>
      <t>%</t>
    </r>
    <r>
      <rPr>
        <sz val="10"/>
        <color theme="1"/>
        <rFont val="Arial"/>
        <family val="2"/>
      </rPr>
      <t xml:space="preserve"> até 1,00</t>
    </r>
    <r>
      <rPr>
        <b/>
        <sz val="10"/>
        <color theme="1"/>
        <rFont val="Arial"/>
        <family val="2"/>
      </rPr>
      <t>%</t>
    </r>
    <r>
      <rPr>
        <sz val="10"/>
        <color theme="1"/>
        <rFont val="Arial"/>
        <family val="2"/>
      </rPr>
      <t>; médio = 0,80</t>
    </r>
    <r>
      <rPr>
        <b/>
        <sz val="10"/>
        <color theme="1"/>
        <rFont val="Arial"/>
        <family val="2"/>
      </rPr>
      <t>%</t>
    </r>
  </si>
  <si>
    <r>
      <t>De 0,97% até 1,27</t>
    </r>
    <r>
      <rPr>
        <b/>
        <sz val="10"/>
        <color theme="1"/>
        <rFont val="Arial"/>
        <family val="2"/>
      </rPr>
      <t>%</t>
    </r>
    <r>
      <rPr>
        <sz val="10"/>
        <color theme="1"/>
        <rFont val="Arial"/>
        <family val="2"/>
      </rPr>
      <t>; médio = 1,27</t>
    </r>
    <r>
      <rPr>
        <b/>
        <sz val="10"/>
        <color theme="1"/>
        <rFont val="Arial"/>
        <family val="2"/>
      </rPr>
      <t>%</t>
    </r>
  </si>
  <si>
    <r>
      <t>De 0,59</t>
    </r>
    <r>
      <rPr>
        <b/>
        <sz val="10"/>
        <color theme="1"/>
        <rFont val="Arial"/>
        <family val="2"/>
      </rPr>
      <t>%</t>
    </r>
    <r>
      <rPr>
        <sz val="10"/>
        <color theme="1"/>
        <rFont val="Arial"/>
        <family val="2"/>
      </rPr>
      <t xml:space="preserve"> até 1,39</t>
    </r>
    <r>
      <rPr>
        <b/>
        <sz val="10"/>
        <color theme="1"/>
        <rFont val="Arial"/>
        <family val="2"/>
      </rPr>
      <t>%</t>
    </r>
    <r>
      <rPr>
        <sz val="10"/>
        <color theme="1"/>
        <rFont val="Arial"/>
        <family val="2"/>
      </rPr>
      <t>; médio = 1,23</t>
    </r>
    <r>
      <rPr>
        <b/>
        <sz val="10"/>
        <color theme="1"/>
        <rFont val="Arial"/>
        <family val="2"/>
      </rPr>
      <t>%</t>
    </r>
  </si>
  <si>
    <r>
      <t>De 6,16</t>
    </r>
    <r>
      <rPr>
        <b/>
        <sz val="10"/>
        <color theme="1"/>
        <rFont val="Arial"/>
        <family val="2"/>
      </rPr>
      <t>%</t>
    </r>
    <r>
      <rPr>
        <sz val="10"/>
        <color theme="1"/>
        <rFont val="Arial"/>
        <family val="2"/>
      </rPr>
      <t xml:space="preserve"> até 8,96</t>
    </r>
    <r>
      <rPr>
        <b/>
        <sz val="10"/>
        <color theme="1"/>
        <rFont val="Arial"/>
        <family val="2"/>
      </rPr>
      <t>%</t>
    </r>
    <r>
      <rPr>
        <sz val="10"/>
        <color theme="1"/>
        <rFont val="Arial"/>
        <family val="2"/>
      </rPr>
      <t>; médio = 7,40</t>
    </r>
    <r>
      <rPr>
        <b/>
        <sz val="10"/>
        <color theme="1"/>
        <rFont val="Arial"/>
        <family val="2"/>
      </rPr>
      <t>%</t>
    </r>
  </si>
  <si>
    <t>20,34% 22,12% 25,00%</t>
  </si>
  <si>
    <t>9.0</t>
  </si>
  <si>
    <t>9.1</t>
  </si>
  <si>
    <t>COMP.</t>
  </si>
  <si>
    <t>PREFEITURA MUNICIPAL DE LIMOEIRO</t>
  </si>
  <si>
    <t>93358 SINAPI</t>
  </si>
  <si>
    <t>ESCAVAÇÃO MANUAL DE VALA COM PROFUNDIDADE MENOR OU IGUAL A 1,30 M. AF_ 02/2021</t>
  </si>
  <si>
    <t>87878 SINAPI</t>
  </si>
  <si>
    <t>CHAPISCO APLICADO EM ALVENARIAS E ESTRUTURAS DE CONCRETO INTERNAS, COM COLHER DE PEDREIRO. ARGAMASSA TRAÇO 1:3 COM PREPARO MANUAL. AF_06/20 14</t>
  </si>
  <si>
    <t>07.01.155 EMLURB</t>
  </si>
  <si>
    <t xml:space="preserve">ALVENARIA DE TIJOLOS DE 8 FUROS, ASSENTADOS E REJUNTADOS COM ARGAMASSA DE CIMENTO E AREIA NO TRACO 1 6 - 1/2 VEZ. </t>
  </si>
  <si>
    <t>MEMÓRIA DE CÁLCULO</t>
  </si>
  <si>
    <t>LARG.</t>
  </si>
  <si>
    <t>ALTURA</t>
  </si>
  <si>
    <t>RESUMO DA PLANILHA ORÇAMENTÁRIA BASE</t>
  </si>
  <si>
    <t>BDI SEM DESONERAÇÃO:</t>
  </si>
  <si>
    <t>02.01.200 EMLURB</t>
  </si>
  <si>
    <t>SERVICO TOPOGRAFICO DE PEQUENO PORTE ( PRECO MINIMO ),DIARIA DE UMA EQUIPE COM TOPOGRAFO, QUATRO AUXILIARES , TEODOLITO , NIVEL OTICO ETC.</t>
  </si>
  <si>
    <t xml:space="preserve">00004813 SINAPI  </t>
  </si>
  <si>
    <t>PLACA DE OBRA (PARA CONSTRUCAO CIVIL) EM CHAPA GALVANIZADA *N. 22*, ADESIVADA, DE *2,0 X 1,125* M</t>
  </si>
  <si>
    <t xml:space="preserve">93584 SINAPI </t>
  </si>
  <si>
    <t>EXECUÇÃO DE DEPÓSITO EM CANTEIRO DE OBRA EM CHAPA DE MADEIRA COMPENSADA, NÃO INCLUSO MOBILIÁRIO. AF_04/2016</t>
  </si>
  <si>
    <t>91863 SINAPI</t>
  </si>
  <si>
    <t>ELETRODUTO RÍGIDO ROSCÁVEL, PVC, DN 25 MM (3/4"), PARA CIRCUITOS TERMINAIS, INSTALADO EM FORRO - FORNECIMENTO E INSTALAÇÃO. AF_12/2015</t>
  </si>
  <si>
    <t>92984 SINAPI</t>
  </si>
  <si>
    <t>CABO DE COBRE FLEXÍVEL ISOLADO, 25 MM², ANTI-CHAMA 0,6/1,0 KV, PARA DISTRIBUIÇÃO - FORNECIMENTO E INSTALAÇÃO. AF_12/2015</t>
  </si>
  <si>
    <t>101662 SINAPI</t>
  </si>
  <si>
    <t>LUMINÁRIA FECHADA PARA ILUMINAÇÃO PÚBLICA, COM REATOR DE PARTIDA RÁPIDA, COM LÂMPADA VAPOR DE MERCÚRIO 250 W - FORNECIMENTO E INSTALAÇÃO. AF _08/2020</t>
  </si>
  <si>
    <t>101636 SINAPI</t>
  </si>
  <si>
    <t>BRAÇO PARA ILUMINAÇÃO PÚBLICA, EM TUBO DE AÇO GALVANIZADO, COMPRIMENTO DE 1,50 M, PARA FIXAÇÃO EM POSTE DE CONCRETO - FORNECIMENTO E INSTALAÇÃO. AF_08/2020</t>
  </si>
  <si>
    <t>100578 SINAPI</t>
  </si>
  <si>
    <t>ASSENTAMENTO DE POSTE DE CONCRETO COM COMPRIMENTO NOMINAL DE 9 M, CARGA NOMINAL MENOR OU IGUAL A 1000 DAN, ENGASTAMENTO SIMPLES COM 1,5 M DE SOLO (NÃO INCLUI FORNECIMENTO). AF_11/2019</t>
  </si>
  <si>
    <t>00005044 SINAPI</t>
  </si>
  <si>
    <t>POSTE DE CONCRETO CIRCULAR, 200 KG, H = 9 M (NBR 8451)</t>
  </si>
  <si>
    <t>101632 SINAPI</t>
  </si>
  <si>
    <t>RELÉ FOTOELÉTRICO PARA COMANDO DE ILUMINAÇÃO EXTERNA 1000 W - FORNECIMENTO E INSTALAÇÃO. AF_08/2020</t>
  </si>
  <si>
    <t>97601 SINAPI</t>
  </si>
  <si>
    <t>REFLETOR EM ALUMÍNIO, DE SUPORTE E ALÇA, COM LÂMPADA VAPOR DE MERCÚRIO DE 250 W, COM REATOR ALTO FATOR DE POTÊNCIA - FORNECIMENTO E INSTALAÇ ÃO. AF_02/2020</t>
  </si>
  <si>
    <t>COMPOSIÇÃO 008</t>
  </si>
  <si>
    <t>MESA DE JOGOS COM QUATRO BANCOS</t>
  </si>
  <si>
    <t>06.04.060 EMLURB</t>
  </si>
  <si>
    <t xml:space="preserve">CONCRETO PRE-MISTURADO EM USINA, FCK 20 MPA FORNECIDO, LANCADO EM ESTRUTURAS E ADENSADO. </t>
  </si>
  <si>
    <t>98561 SINAPI</t>
  </si>
  <si>
    <t>IMPERMEABILIZAÇÃO DE PAREDES COM ARGAMASSA DE CIMENTO E AREIA, COM ADITIVO IMPERMEABILIZANTE, E = 2CM. AF_06/2018</t>
  </si>
  <si>
    <t>101963 SINAPI</t>
  </si>
  <si>
    <t>LAJE PRÉ-MOLDADA UNIDIRECIONAL, BIAPOIADA, PARA PISO, ENCHIMENTO EM CERÂMICA, VIGOTA CONVENCIONAL, ALTURA TOTAL DA LAJE (ENCHIMENTO+CAPA) =  (8+4). AF_11/2020</t>
  </si>
  <si>
    <t>89714 SINAPI</t>
  </si>
  <si>
    <t>TUBO PVC, SERIE NORMAL, ESGOTO PREDIAL, DN 100 MM, FORNECIDO E INSTALADO EM RAMAL DE DESCARGA OU RAMAL DE ESGOTO SANITÁRIO. AF_12/2014</t>
  </si>
  <si>
    <t>19.08.060 EMLURB</t>
  </si>
  <si>
    <t>CAIXA DE INSPECAO COM TAMPA E ANEIS PREMOLDA OS DE CONCRETO ARMADO DIAMETRO DE 0,60M, SU JEITA A CARGA MOVEL (MODELO 4)</t>
  </si>
  <si>
    <t>6.3</t>
  </si>
  <si>
    <t>6.4</t>
  </si>
  <si>
    <t>101624 SINAPI</t>
  </si>
  <si>
    <t>PREPARO DE FUNDO DE VALA COM LARGURA MAIOR OU IGUAL A 1,5 M E MENOR QUE 2,5 M, COM CAMADA DE BRITA, LANÇAMENTO MECANIZADO. AF_08/2020</t>
  </si>
  <si>
    <t>00007725 SINAPI</t>
  </si>
  <si>
    <t>TUBO CONCRETO ARMADO, CLASSE PA-1, PB, DN 600 MM, PARA AGUAS PLUVIAIS (NBR 8890)</t>
  </si>
  <si>
    <t>7.2</t>
  </si>
  <si>
    <t>92811 SINAPI</t>
  </si>
  <si>
    <t>ASSENTAMENTO DE TUBO DE CONCRETO PARA REDES COLETORAS DE ÁGUAS PLUVIAIS, DIÂMETRO DE 600 MM, JUNTA RÍGIDA, INSTALADO EM LOCAL COM BAIXO NÍVEL DE INTERFERÊNCIAS (NÃO INCLUI FORNECIMENTO). AF_12/2015</t>
  </si>
  <si>
    <t xml:space="preserve"> 99264 SINAPI</t>
  </si>
  <si>
    <t>CAIXA ENTERRADA HIDRÁULICA RETANGULAR, EM ALVENARIA COM BLOCOS DE CONCRETO, DIMENSÕES INTERNAS: 1X1X0,6 M PARA REDE DE DRENAGEM. AF_12/2020</t>
  </si>
  <si>
    <t>73856/002 SINAPI</t>
  </si>
  <si>
    <t>BOCA PARA BUEIRO SIMPLES TUBULAR, DIAMETRO =0,60M, EM CONCRETO   CICLOPICO,   INCLUINDO   FORMAS,   ESCAVACAO, REATERRO   E   MATERIAIS,   EXCLUINDO   MATERIAL   REATERRO JAZIDA E TRANSPORTE.</t>
  </si>
  <si>
    <t>00007765 SINAPI</t>
  </si>
  <si>
    <t>TUBO DE CONCRETO ARMADO PARA AGUAS PLUVIAIS, CLASSE PA-2, COM ENCAIXE PONTA E BOLSA, DIAMETRO NOMINAL DE 1000 MM</t>
  </si>
  <si>
    <t>92828 SINAPI</t>
  </si>
  <si>
    <t>ASSENTAMENTO    DE    TUBO    DE    CONCRETO    PARA    REDES COLETORAS  DE  ÁGUAS   PLUVIAIS,  DIÂMETRO   DE  1000   MM, JUNTA  RÍGIDA,  INSTALADO  EM  LOCAL  COM  ALTO  NÍVEL  DE INTERFERÊNCIAS (NÃO INCLUI FORNECIMENTO). AF_12/2015</t>
  </si>
  <si>
    <t>73856/004 SINAPI</t>
  </si>
  <si>
    <t>BOCA PARA BUEIRO SIMPLES TUBULAR, DIAMETRO =1,00M, EM CONCRETO   CICLOPICO,   INCLUINDO   FORMAS,   ESCAVACAO, REATERRO   E   MATERIAIS,   EXCLUINDO   MATERIAL   REATERRO JAZIDA E TRANSPORTE.</t>
  </si>
  <si>
    <t>CRONOGRAMA FÍSICO-FINANCEIRO</t>
  </si>
  <si>
    <t>DISCRIMINAÇÃO</t>
  </si>
  <si>
    <t>PREÇO</t>
  </si>
  <si>
    <t>30 DIAS</t>
  </si>
  <si>
    <t>R$</t>
  </si>
  <si>
    <t>%</t>
  </si>
  <si>
    <t>M</t>
  </si>
  <si>
    <t>8.3</t>
  </si>
  <si>
    <t>10.0</t>
  </si>
  <si>
    <t>10.1</t>
  </si>
  <si>
    <t>SERVIÇOS PRELIMINARES</t>
  </si>
  <si>
    <t>SINAPI         02/2022</t>
  </si>
  <si>
    <t>SEINFRA       03/2021</t>
  </si>
  <si>
    <t>M³</t>
  </si>
  <si>
    <t>ALVENARIA</t>
  </si>
  <si>
    <t>REVESTIMENTO DAS PAREDES</t>
  </si>
  <si>
    <t>4.2</t>
  </si>
  <si>
    <t xml:space="preserve">APLICAÇÃO E LIXAMENTO DE MASSA LÁTEX EM PAREDES, UMA DEMÃO. AF_06/2014
</t>
  </si>
  <si>
    <t xml:space="preserve">SEINFRA       03/2021  </t>
  </si>
  <si>
    <t>COBERTA</t>
  </si>
  <si>
    <t>C0802</t>
  </si>
  <si>
    <t xml:space="preserve">CALHA DE ALUMÍNIO DESENVOLVIMENTO DE 25cm 
</t>
  </si>
  <si>
    <t>C0657</t>
  </si>
  <si>
    <t>TAXA</t>
  </si>
  <si>
    <t>TOTAL</t>
  </si>
  <si>
    <t>9.2</t>
  </si>
  <si>
    <t>10.2</t>
  </si>
  <si>
    <t>10.3</t>
  </si>
  <si>
    <t xml:space="preserve"> 18.22.040</t>
  </si>
  <si>
    <t xml:space="preserve"> 18.21.120</t>
  </si>
  <si>
    <t>ESQUADRIAS</t>
  </si>
  <si>
    <t>18.22.020</t>
  </si>
  <si>
    <t>CUSTO TOTAL                      SEM DESONERAÇÃO</t>
  </si>
  <si>
    <t>GESSO</t>
  </si>
  <si>
    <t xml:space="preserve">87415 </t>
  </si>
  <si>
    <t>APLICAÇÃO MANUAL DE GESSO DESEMPENADO (SEM TALISCAS) EM TETO DE AMBIENTES DE ÁREA ENTRE 5M² E 10M², ESPESSURA DE 1,0CM. AF_06/2014</t>
  </si>
  <si>
    <t>PT</t>
  </si>
  <si>
    <t xml:space="preserve">PONTO DE INTERRUPTOR DE UMA SECCAO, PIAL OU 
SIMILAR,INCLUSIVE TUBULACAO PVC RIGIDO, FIACAO, CX. 4 X 2 POL. TIGREFLEX OU SIMILAR PLA CA E DEMAIS ACESSORIOS, ATE O PONTO DE LUZ. 
</t>
  </si>
  <si>
    <t xml:space="preserve">PONTO DE INTERRUPTOR DE 3 SECCOES, PIAL OU SIMILAR, INCLUSIVE TUBULACAO PVC RIGIDO, FIACAO CAIXA 4 X 2 POL. TIGREFLEX OU SIMILAR, PLACA E DEMAIS ACESSORIOS, ATE O PONTO DE LUZ. </t>
  </si>
  <si>
    <t xml:space="preserve">QUADRO DE DISTRIBUICAO EM RESINA TERMOPLASTICA DE EMBUTIR,COM PORTA, SEM BARRAMENTO, PARA ATE 6 CIRCUITOS MONOPOLARES, REF. CDEC-6E, CEMAR OU SIMILAR, INCLUSIVE INSTALACAO. </t>
  </si>
  <si>
    <t xml:space="preserve">LUMINÁRIA TIPO PLAFON REDONDO COM VIDRO FOSCO, DE SOBREPOR, COM 2 LÂMPADAS FLUORESCENTES DE 15 W, SEM REATOR - FORNECIMENTO E INSTALAÇÃO. AF_02/2020
</t>
  </si>
  <si>
    <t xml:space="preserve">C4765 </t>
  </si>
  <si>
    <t xml:space="preserve">DISJUNTOR MONOPOLAR EM QUADRO DE DISTRIBUIÇÃO 25A </t>
  </si>
  <si>
    <t>TOTAL DO ACUMULADO</t>
  </si>
  <si>
    <t>COBERTURA C/TELHA ONDULADA DE FIBRO-CIMENTO E= 6mm (C/MADEIRAMENTO ) - M2</t>
  </si>
  <si>
    <t>SINAPI        11/2022</t>
  </si>
  <si>
    <t>ALVENARIA DE VEDAÇÃO DE BLOCOS DE GESSO DE 7X50X66CM (ESPESSURA 7CM). AF_05/2020</t>
  </si>
  <si>
    <t>FORRO EM PLACAS DE GESSO, PARA AMBIENTES COMERCIAIS. AF_05/2017_PS</t>
  </si>
  <si>
    <t xml:space="preserve">PISO </t>
  </si>
  <si>
    <t>SINAPI            11/2022</t>
  </si>
  <si>
    <t>ALVENARIA DE VEDAÇÃO DE BLOCOS CERÂMICOS FURADOS NA HORIZONTAL DE 9X19X19 CM (ESPESSURA 9 CM) E ARGAMASSA DE ASSENTAMENTO COM PREPARO MANUAL. AF_12/2021</t>
  </si>
  <si>
    <t>SINAPI         11/2022</t>
  </si>
  <si>
    <t>C1066</t>
  </si>
  <si>
    <t xml:space="preserve">DEMOLIÇÃO DE PISO CIMENTADO SOBRE LASTRO DE CONCRETO </t>
  </si>
  <si>
    <t>REATERRO MANUAL APILOADO COM SOQUETE. AF_10/2017</t>
  </si>
  <si>
    <t>LASTRO DE CONCRETO MAGRO, APLICADO EM PISOS, LAJES SOBRE SOLO OU RADIERS. M3</t>
  </si>
  <si>
    <t>PISO CIMENTADO, TRAÇO 1:3 (CIMENTO E AREIA), ACABAMENTO LISO, ESPESSURA 3,0 CM, PREPARO MECÂNICO DA ARGAMASSA. AF_09/2020</t>
  </si>
  <si>
    <t>4.3</t>
  </si>
  <si>
    <t>4.4</t>
  </si>
  <si>
    <t>4.5</t>
  </si>
  <si>
    <t>CHAPISCO APLICADO EM ALVENARIAS E ESTRUTURAS DE CONCRETO INTERNAS, COM COLHER DE PEDREIRO. ARGAMASSA TRAÇO 1:3 COM PREPARO EM BETONEIRA 400L. AF_10/2022</t>
  </si>
  <si>
    <t xml:space="preserve">MASSA ÚNICA, PARA RECEBIMENTO DE PINTURA, EM ARGAMASSA TRAÇO 1:2:8, PREPARO MANUAL, APLICADA MANUALMENTE EM FACES INTERNAS DE PAREDES, ESPESSURA DE 10MM, COM EXECUÇÃO DE TALISCAS. AF_06/2014
</t>
  </si>
  <si>
    <t>PISO EM GRANILITE, MARMORITE OU GRANITINA EM AMBIENTES INTERNOS, COM ESPESSURA DE 8 MM, INCLUSO MISTURA EM BETONEIRA, COLOCAÇÃO DAS JUNTAS, APLICAÇÃO DO PISO, 4 POLIMENTOS COM POLITRIZ, ESTUCAMENTO, SELADOR E CERA. AF_06/2022</t>
  </si>
  <si>
    <t>APLICAÇÃO DE FUNDO SELADOR ACRÍLICO EM PAREDES, UMA DEMÃO. AF_06/2014</t>
  </si>
  <si>
    <t>APLICAÇÃO DE FUNDO SELADOR ACRÍLICO EM TETO, UMA DEMÃO. AF_06/2014.</t>
  </si>
  <si>
    <t>APLICAÇÃO MANUAL DE PINTURA COM TINTA LÁTEX ACRÍLICA EM PAREDES, DUAS DEMÃOS. AF_06/2014</t>
  </si>
  <si>
    <t>APLICAÇÃO MANUAL DE PINTURA COM TINTA LÁTEX ACRÍLICA EM TETO, DUAS DEMÃOS. AF_06/2014</t>
  </si>
  <si>
    <t>LIXAMENTO DE MADEIRA PARA APLICAÇÃO DE FUNDO OU PINTURA. AF_01/2021.</t>
  </si>
  <si>
    <t>PINTURA TINTA DE ACABAMENTO (PIGMENTADA) ESMALTE SINTÉTICO ACETINADO E  MADEIRA, 1 DEMÃO. AF_01/2021</t>
  </si>
  <si>
    <t>BATENTE PARA PORTA DE MADEIRA, PADRÃO MÉDIO - FORNECIMENTO E MONTAGEM. UN AF_12/2019</t>
  </si>
  <si>
    <t>PORTA DE MADEIRA PARA PINTURA, SEMI-OCA (LEVE OU MÉDIA), 90X210CM, ESP UN CR ESSURA DE 3,5CM, INCLUSO DOBRADIÇAS - FORNECIMENTO E INSTALAÇÃO. AF_12/2019</t>
  </si>
  <si>
    <t>3.0</t>
  </si>
  <si>
    <t>6.5</t>
  </si>
  <si>
    <t>6.6</t>
  </si>
  <si>
    <t>REMOÇÃO DE TRAMA DE MADEIRA PARA COBERTURA, DE FORMA MANUAL, SEM REAPROVEITAMENTO. AF_12/2017.</t>
  </si>
  <si>
    <t>TRAMA DE MADEIRA COMPOSTA POR TERÇAS PARA TELHADOS DE ATÉ 2 ÁGUAS PARA TELHA ONDULADA DE FIBROCIMENTO, METÁLICA, PLÁSTICA OU TERMOACÚSTICA, INCLUSO TRANSPORTE VERTICAL. AF_07/2019.</t>
  </si>
  <si>
    <t>DRENAGEM</t>
  </si>
  <si>
    <t>TUBO, PVC, SOLDÁVEL, DN 75MM, INSTALADO EM PRUMADA DE ÁGUA - FORNECIMENTO E INSTALAÇÃO. AF_06/2022</t>
  </si>
  <si>
    <t>JOELHO 90 GRAUS, PVC, SERIE R, ÁGUA PLUVIAL, DN 75 MM, JUNTA ELÁSTICA, FORNECIDO E INSTALADO EM RAMAL DE ENCAMINHAMENTO. AF_06/2022.</t>
  </si>
  <si>
    <t>UN.</t>
  </si>
  <si>
    <t>LOCALIZAÇÃO:  AV. JERÔNIMO HERÁCLIO</t>
  </si>
  <si>
    <t>TABELA DE REFERÊNCIA: SINAPI - 11/2022, SEINFRA 037- 03/2021</t>
  </si>
  <si>
    <t>3.2</t>
  </si>
  <si>
    <t>DEMOLIÇÃO DE ALVENARIA DE BLOCO FURADO, DE FORMA MANUAL, SEM REAPROVEITAMENTO. AF_12/2017</t>
  </si>
  <si>
    <t>CAIXA COM GRELHA RETANGULAR DE FERRO FUNDIDO, EM ALVENARIA COM TIJOLOS CERÂMICOS MACIÇOS, DIMENSÕES INTERNAS: 0,15 X 1,00 X 0,3 M. AF_08/2021</t>
  </si>
  <si>
    <t>SALAS 06 E SALA  07</t>
  </si>
  <si>
    <t>CORREDOR</t>
  </si>
  <si>
    <t>SALA 06 E SALA 07</t>
  </si>
  <si>
    <t>ALVENARIA DE TIJOLO CERÂMICO FURADO (9x19x19)cm C/ARGAMASSA MISTA DE CAL HIDRATADA ESP.=10cm (1:2:8).</t>
  </si>
  <si>
    <t>DESCONTO DA PORTA</t>
  </si>
  <si>
    <t>PORTA DO CORREDOR</t>
  </si>
  <si>
    <t>PORTA DA SALA 06 E 07</t>
  </si>
  <si>
    <t>8.4</t>
  </si>
  <si>
    <t>9.3</t>
  </si>
  <si>
    <t>ELÉTRICO</t>
  </si>
  <si>
    <t>10.4</t>
  </si>
  <si>
    <t>10.5</t>
  </si>
  <si>
    <t>OBJETO: CONTRATAÇÃO DE EMPRESA DE ENGENHARIA PARA EXECUTAR OS SERVIÇOS DE ADEQUAÇÃO DE SALAS PARA A ESCOLA MUNICIPAL DESEMBARGADOR JOSÉ ALEXANDRE DE VASCONCELOS ARAGÃO.</t>
  </si>
  <si>
    <t>DATA: 18/01/2023</t>
  </si>
  <si>
    <t>(**) A alíquota de ISS no Município de Limoeiro/PE é de 5% sobre os custos de mão de obra. Considerou-se para todos os serviços uma proporção de 70% de mão de obra, de modo que a taxa de ISS a incidir sobre os custos unitários dos itens será de 5% x 70% = 3,50%.</t>
  </si>
  <si>
    <t xml:space="preserve">CAIO HENRIQUE LEITE AGUIAR                                                     ASSESSORIA DE ORAS E ENGENHARIA                                                     </t>
  </si>
  <si>
    <t xml:space="preserve">CAIO HENRIQUE LEITE AGUIAR                                                    ASSESSORIA DE ORAS E ENGENHARIA                                                     </t>
  </si>
  <si>
    <t xml:space="preserve">CAIO HENRIQUE LEITE AGUIAR                                                  ASSESSORIA DE ORAS E ENGENHARIA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</si>
</sst>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164" formatCode="_(&quot;R$ &quot;* #,##0.00_);_(&quot;R$ &quot;* \(#,##0.00\);_(&quot;R$ &quot;* &quot;-&quot;??_);_(@_)"/>
    <numFmt numFmtId="165" formatCode="_(* #,##0.00_);_(* \(#,##0.00\);_(* &quot;-&quot;??_);_(@_)"/>
    <numFmt numFmtId="166" formatCode="&quot;R$&quot;\ #,##0.00"/>
    <numFmt numFmtId="167" formatCode="0.000"/>
    <numFmt numFmtId="168" formatCode="_-* #,##0.00\ _€_-;\-* #,##0.00\ _€_-;_-* &quot;-&quot;??\ _€_-;_-@_-"/>
  </numFmts>
  <fonts count="38" x14ac:knownFonts="1">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2"/>
      <name val="Arial"/>
      <family val="2"/>
    </font>
    <font>
      <b/>
      <sz val="10"/>
      <name val="Arial"/>
      <family val="2"/>
    </font>
    <font>
      <b/>
      <sz val="9"/>
      <name val="Arial"/>
      <family val="2"/>
    </font>
    <font>
      <b/>
      <sz val="8"/>
      <name val="Arial"/>
      <family val="2"/>
    </font>
    <font>
      <b/>
      <sz val="11"/>
      <name val="Calibri"/>
      <family val="2"/>
    </font>
    <font>
      <sz val="8"/>
      <color rgb="FFFF0000"/>
      <name val="Arial"/>
      <family val="2"/>
    </font>
    <font>
      <b/>
      <sz val="11"/>
      <name val="Arial"/>
      <family val="2"/>
    </font>
    <font>
      <b/>
      <sz val="12"/>
      <color rgb="FF0F243E"/>
      <name val="Times New Roman"/>
      <family val="1"/>
    </font>
    <font>
      <b/>
      <sz val="16"/>
      <name val="Times New Roman"/>
      <family val="1"/>
    </font>
    <font>
      <b/>
      <sz val="10"/>
      <color rgb="FFFF0000"/>
      <name val="Arial"/>
      <family val="2"/>
    </font>
    <font>
      <sz val="11"/>
      <color rgb="FFFF0000"/>
      <name val="Calibri"/>
      <family val="2"/>
      <scheme val="minor"/>
    </font>
    <font>
      <sz val="8"/>
      <name val="Calibri"/>
      <family val="2"/>
      <scheme val="minor"/>
    </font>
    <font>
      <b/>
      <sz val="12"/>
      <color theme="1"/>
      <name val="Arial"/>
      <family val="2"/>
    </font>
    <font>
      <sz val="10"/>
      <color rgb="FFFF0000"/>
      <name val="Arial"/>
      <family val="2"/>
    </font>
    <font>
      <sz val="10"/>
      <color theme="1"/>
      <name val="Arial"/>
      <family val="2"/>
    </font>
    <font>
      <sz val="8"/>
      <color theme="1"/>
      <name val="Arial"/>
      <family val="2"/>
    </font>
    <font>
      <b/>
      <sz val="10"/>
      <color theme="1"/>
      <name val="Arial"/>
      <family val="2"/>
    </font>
    <font>
      <b/>
      <sz val="11"/>
      <color theme="1"/>
      <name val="Arial"/>
      <family val="2"/>
    </font>
    <font>
      <b/>
      <sz val="11"/>
      <color rgb="FFFF0000"/>
      <name val="Arial"/>
      <family val="2"/>
    </font>
    <font>
      <i/>
      <sz val="10"/>
      <color theme="1"/>
      <name val="Arial"/>
      <family val="2"/>
    </font>
    <font>
      <sz val="11"/>
      <color theme="1"/>
      <name val="Arial"/>
      <family val="2"/>
    </font>
    <font>
      <sz val="12"/>
      <color theme="1"/>
      <name val="Arial"/>
      <family val="2"/>
    </font>
    <font>
      <sz val="11"/>
      <name val="Arial"/>
      <family val="2"/>
    </font>
    <font>
      <sz val="10"/>
      <color rgb="FF000000"/>
      <name val="Times New Roman"/>
      <family val="1"/>
    </font>
    <font>
      <b/>
      <sz val="14"/>
      <name val="Arial"/>
      <family val="2"/>
    </font>
    <font>
      <b/>
      <sz val="8"/>
      <color theme="1"/>
      <name val="Arial"/>
      <family val="2"/>
    </font>
    <font>
      <b/>
      <sz val="18"/>
      <color theme="1"/>
      <name val="Calibri"/>
      <family val="2"/>
      <scheme val="minor"/>
    </font>
    <font>
      <b/>
      <sz val="12"/>
      <name val="Arial"/>
      <family val="2"/>
    </font>
    <font>
      <sz val="11"/>
      <name val="Calibri"/>
      <family val="2"/>
      <scheme val="minor"/>
    </font>
    <font>
      <b/>
      <sz val="10"/>
      <name val="Calibri"/>
      <family val="2"/>
    </font>
    <font>
      <b/>
      <sz val="9"/>
      <color theme="1"/>
      <name val="Arial"/>
      <family val="2"/>
    </font>
    <font>
      <sz val="8"/>
      <color rgb="FF000000"/>
      <name val="Arial"/>
      <family val="2"/>
    </font>
    <font>
      <b/>
      <sz val="11"/>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55"/>
        <bgColor indexed="64"/>
      </patternFill>
    </fill>
    <fill>
      <patternFill patternType="solid">
        <fgColor theme="0" tint="-0.499984740745262"/>
        <bgColor indexed="64"/>
      </patternFill>
    </fill>
  </fills>
  <borders count="25">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dotted">
        <color auto="1"/>
      </top>
      <bottom/>
      <diagonal/>
    </border>
    <border>
      <left/>
      <right/>
      <top/>
      <bottom style="dotted">
        <color auto="1"/>
      </bottom>
      <diagonal/>
    </border>
    <border>
      <left style="thin">
        <color indexed="64"/>
      </left>
      <right/>
      <top style="dotted">
        <color auto="1"/>
      </top>
      <bottom/>
      <diagonal/>
    </border>
    <border>
      <left style="thin">
        <color indexed="64"/>
      </left>
      <right/>
      <top/>
      <bottom style="dotted">
        <color auto="1"/>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right style="thin">
        <color indexed="64"/>
      </right>
      <top style="dotted">
        <color auto="1"/>
      </top>
      <bottom/>
      <diagonal/>
    </border>
    <border>
      <left/>
      <right style="thin">
        <color indexed="64"/>
      </right>
      <top/>
      <bottom style="dotted">
        <color auto="1"/>
      </bottom>
      <diagonal/>
    </border>
  </borders>
  <cellStyleXfs count="40">
    <xf numFmtId="0" fontId="0" fillId="0" borderId="0"/>
    <xf numFmtId="0" fontId="2" fillId="0" borderId="0"/>
    <xf numFmtId="0" fontId="4" fillId="0" borderId="0"/>
    <xf numFmtId="164" fontId="4" fillId="0" borderId="0" applyFont="0" applyFill="0" applyBorder="0" applyAlignment="0" applyProtection="0"/>
    <xf numFmtId="0" fontId="4" fillId="0" borderId="0"/>
    <xf numFmtId="0" fontId="5" fillId="0" borderId="0"/>
    <xf numFmtId="0" fontId="1" fillId="0" borderId="0"/>
    <xf numFmtId="0" fontId="4" fillId="0" borderId="0"/>
    <xf numFmtId="0" fontId="4" fillId="0" borderId="0"/>
    <xf numFmtId="9" fontId="4" fillId="0" borderId="0" applyFont="0" applyFill="0" applyBorder="0" applyAlignment="0" applyProtection="0"/>
    <xf numFmtId="0" fontId="4" fillId="0" borderId="0" applyFont="0" applyFill="0" applyBorder="0" applyAlignment="0" applyProtection="0"/>
    <xf numFmtId="165" fontId="2" fillId="0" borderId="0" applyFont="0" applyFill="0" applyBorder="0" applyAlignment="0" applyProtection="0"/>
    <xf numFmtId="165" fontId="4" fillId="0" borderId="0" applyFont="0" applyFill="0" applyBorder="0" applyAlignment="0" applyProtection="0"/>
    <xf numFmtId="165" fontId="4" fillId="0" borderId="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ill="0" applyBorder="0" applyAlignment="0" applyProtection="0"/>
    <xf numFmtId="0" fontId="2" fillId="0" borderId="0"/>
    <xf numFmtId="0" fontId="1" fillId="0" borderId="0"/>
    <xf numFmtId="9" fontId="1" fillId="0" borderId="0" applyFont="0" applyFill="0" applyBorder="0" applyAlignment="0" applyProtection="0"/>
    <xf numFmtId="0" fontId="2" fillId="0" borderId="0"/>
    <xf numFmtId="9" fontId="1" fillId="0" borderId="0" applyFont="0" applyFill="0" applyBorder="0" applyAlignment="0" applyProtection="0"/>
    <xf numFmtId="0" fontId="28" fillId="0" borderId="0"/>
    <xf numFmtId="9" fontId="28" fillId="0" borderId="0" applyFont="0" applyFill="0" applyBorder="0" applyAlignment="0" applyProtection="0"/>
    <xf numFmtId="168" fontId="28" fillId="0" borderId="0" applyFont="0" applyFill="0" applyBorder="0" applyAlignment="0" applyProtection="0"/>
    <xf numFmtId="0" fontId="1" fillId="0" borderId="0"/>
    <xf numFmtId="44" fontId="1" fillId="0" borderId="0" applyFont="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cellStyleXfs>
  <cellXfs count="256">
    <xf numFmtId="0" fontId="0" fillId="0" borderId="0" xfId="0"/>
    <xf numFmtId="0" fontId="12" fillId="0" borderId="0" xfId="0" applyFont="1" applyAlignment="1">
      <alignment horizontal="center"/>
    </xf>
    <xf numFmtId="0" fontId="12" fillId="0" borderId="12" xfId="0" applyFont="1" applyBorder="1" applyAlignment="1">
      <alignment horizontal="center"/>
    </xf>
    <xf numFmtId="0" fontId="13" fillId="0" borderId="0" xfId="0" applyFont="1"/>
    <xf numFmtId="0" fontId="13" fillId="0" borderId="12" xfId="0" applyFont="1" applyBorder="1"/>
    <xf numFmtId="0" fontId="15" fillId="0" borderId="0" xfId="0" applyFont="1"/>
    <xf numFmtId="4" fontId="10" fillId="0" borderId="0" xfId="8" applyNumberFormat="1" applyFont="1" applyAlignment="1">
      <alignment horizontal="center"/>
    </xf>
    <xf numFmtId="4" fontId="0" fillId="0" borderId="0" xfId="0" applyNumberFormat="1"/>
    <xf numFmtId="0" fontId="19" fillId="0" borderId="0" xfId="0" applyFont="1"/>
    <xf numFmtId="0" fontId="19" fillId="0" borderId="0" xfId="0" applyFont="1" applyAlignment="1">
      <alignment horizontal="center"/>
    </xf>
    <xf numFmtId="0" fontId="2" fillId="0" borderId="0" xfId="0" applyFont="1"/>
    <xf numFmtId="0" fontId="22" fillId="5" borderId="5" xfId="0" applyFont="1" applyFill="1" applyBorder="1"/>
    <xf numFmtId="0" fontId="22" fillId="5" borderId="5" xfId="0" applyFont="1" applyFill="1" applyBorder="1" applyAlignment="1">
      <alignment horizontal="center"/>
    </xf>
    <xf numFmtId="0" fontId="21" fillId="0" borderId="5" xfId="0" applyFont="1" applyBorder="1" applyAlignment="1">
      <alignment horizontal="left"/>
    </xf>
    <xf numFmtId="0" fontId="22" fillId="0" borderId="10" xfId="0" applyFont="1" applyBorder="1" applyAlignment="1">
      <alignment horizontal="center"/>
    </xf>
    <xf numFmtId="0" fontId="22" fillId="0" borderId="5" xfId="0" applyFont="1" applyBorder="1"/>
    <xf numFmtId="0" fontId="22" fillId="0" borderId="5" xfId="0" applyFont="1" applyBorder="1" applyAlignment="1">
      <alignment horizontal="center"/>
    </xf>
    <xf numFmtId="10" fontId="11" fillId="4" borderId="5" xfId="30" applyNumberFormat="1" applyFont="1" applyFill="1" applyBorder="1" applyAlignment="1">
      <alignment horizontal="center"/>
    </xf>
    <xf numFmtId="0" fontId="19" fillId="0" borderId="5" xfId="0" applyFont="1" applyBorder="1"/>
    <xf numFmtId="2" fontId="23" fillId="0" borderId="5" xfId="0" applyNumberFormat="1" applyFont="1" applyBorder="1" applyAlignment="1">
      <alignment horizontal="center"/>
    </xf>
    <xf numFmtId="10" fontId="23" fillId="0" borderId="5" xfId="30" applyNumberFormat="1" applyFont="1" applyBorder="1" applyAlignment="1">
      <alignment horizontal="center"/>
    </xf>
    <xf numFmtId="0" fontId="22" fillId="0" borderId="5" xfId="27" applyFont="1" applyBorder="1"/>
    <xf numFmtId="0" fontId="22" fillId="0" borderId="5" xfId="27" applyFont="1" applyBorder="1" applyAlignment="1">
      <alignment horizontal="center"/>
    </xf>
    <xf numFmtId="10" fontId="11" fillId="4" borderId="5" xfId="28" applyNumberFormat="1" applyFont="1" applyFill="1" applyBorder="1" applyAlignment="1">
      <alignment horizontal="center"/>
    </xf>
    <xf numFmtId="10" fontId="11" fillId="0" borderId="5" xfId="30" applyNumberFormat="1" applyFont="1" applyBorder="1" applyAlignment="1">
      <alignment horizontal="center"/>
    </xf>
    <xf numFmtId="0" fontId="22" fillId="5" borderId="8" xfId="0" applyFont="1" applyFill="1" applyBorder="1"/>
    <xf numFmtId="0" fontId="25" fillId="5" borderId="11" xfId="0" applyFont="1" applyFill="1" applyBorder="1" applyAlignment="1">
      <alignment horizontal="center"/>
    </xf>
    <xf numFmtId="0" fontId="25" fillId="0" borderId="16" xfId="0" applyFont="1" applyBorder="1" applyAlignment="1">
      <alignment horizontal="center"/>
    </xf>
    <xf numFmtId="0" fontId="25" fillId="0" borderId="0" xfId="0" applyFont="1"/>
    <xf numFmtId="0" fontId="25" fillId="0" borderId="0" xfId="0" applyFont="1" applyAlignment="1">
      <alignment horizontal="center"/>
    </xf>
    <xf numFmtId="0" fontId="25" fillId="0" borderId="17" xfId="0" applyFont="1" applyBorder="1" applyAlignment="1">
      <alignment horizontal="center"/>
    </xf>
    <xf numFmtId="0" fontId="25" fillId="0" borderId="0" xfId="29" applyFont="1"/>
    <xf numFmtId="0" fontId="19" fillId="0" borderId="3" xfId="0" applyFont="1" applyBorder="1"/>
    <xf numFmtId="0" fontId="2" fillId="0" borderId="3" xfId="0" applyFont="1" applyBorder="1"/>
    <xf numFmtId="0" fontId="22" fillId="0" borderId="8" xfId="0" applyFont="1" applyBorder="1"/>
    <xf numFmtId="167" fontId="24" fillId="0" borderId="0" xfId="0" applyNumberFormat="1" applyFont="1" applyAlignment="1">
      <alignment horizontal="left"/>
    </xf>
    <xf numFmtId="0" fontId="14" fillId="0" borderId="0" xfId="0" applyFont="1"/>
    <xf numFmtId="0" fontId="19" fillId="0" borderId="2" xfId="0" applyFont="1" applyBorder="1"/>
    <xf numFmtId="0" fontId="26" fillId="0" borderId="2" xfId="0" applyFont="1" applyBorder="1"/>
    <xf numFmtId="0" fontId="25" fillId="0" borderId="18" xfId="0" applyFont="1" applyBorder="1"/>
    <xf numFmtId="0" fontId="25" fillId="0" borderId="2" xfId="0" applyFont="1" applyBorder="1"/>
    <xf numFmtId="0" fontId="25" fillId="0" borderId="3" xfId="0" applyFont="1" applyBorder="1"/>
    <xf numFmtId="0" fontId="25" fillId="0" borderId="19" xfId="0" applyFont="1" applyBorder="1"/>
    <xf numFmtId="0" fontId="22" fillId="0" borderId="2" xfId="0" applyFont="1" applyBorder="1"/>
    <xf numFmtId="0" fontId="25" fillId="0" borderId="3" xfId="29" applyFont="1" applyBorder="1"/>
    <xf numFmtId="0" fontId="25" fillId="0" borderId="14" xfId="0" applyFont="1" applyBorder="1"/>
    <xf numFmtId="0" fontId="25" fillId="0" borderId="4" xfId="0" applyFont="1" applyBorder="1" applyAlignment="1">
      <alignment horizontal="center"/>
    </xf>
    <xf numFmtId="0" fontId="25" fillId="0" borderId="4" xfId="0" applyFont="1" applyBorder="1"/>
    <xf numFmtId="0" fontId="25" fillId="0" borderId="15" xfId="0" applyFont="1" applyBorder="1"/>
    <xf numFmtId="0" fontId="8" fillId="3" borderId="5" xfId="8" applyFont="1" applyFill="1" applyBorder="1" applyAlignment="1">
      <alignment horizontal="center" vertical="center"/>
    </xf>
    <xf numFmtId="0" fontId="19" fillId="0" borderId="5" xfId="0" applyFont="1" applyBorder="1" applyAlignment="1">
      <alignment vertical="center"/>
    </xf>
    <xf numFmtId="0" fontId="29" fillId="0" borderId="20" xfId="8" applyFont="1" applyBorder="1" applyAlignment="1">
      <alignment vertical="center"/>
    </xf>
    <xf numFmtId="0" fontId="29" fillId="0" borderId="21" xfId="8" applyFont="1" applyBorder="1" applyAlignment="1">
      <alignment vertical="center"/>
    </xf>
    <xf numFmtId="0" fontId="29" fillId="0" borderId="7" xfId="8" applyFont="1" applyBorder="1" applyAlignment="1">
      <alignment vertical="center"/>
    </xf>
    <xf numFmtId="0" fontId="19" fillId="0" borderId="3" xfId="0" applyFont="1" applyBorder="1" applyAlignment="1">
      <alignment wrapText="1"/>
    </xf>
    <xf numFmtId="0" fontId="2" fillId="0" borderId="0" xfId="0" applyFont="1" applyAlignment="1">
      <alignment vertical="justify"/>
    </xf>
    <xf numFmtId="0" fontId="8" fillId="3" borderId="5" xfId="8" applyFont="1" applyFill="1" applyBorder="1" applyAlignment="1">
      <alignment horizontal="center" vertical="center" wrapText="1"/>
    </xf>
    <xf numFmtId="0" fontId="3" fillId="3" borderId="5" xfId="8" applyFont="1" applyFill="1" applyBorder="1" applyAlignment="1">
      <alignment horizontal="center" vertical="center" wrapText="1"/>
    </xf>
    <xf numFmtId="0" fontId="30" fillId="3" borderId="5" xfId="0" applyFont="1" applyFill="1" applyBorder="1" applyAlignment="1">
      <alignment horizontal="center" vertical="top" wrapText="1"/>
    </xf>
    <xf numFmtId="0" fontId="3" fillId="3" borderId="5" xfId="8" applyFont="1" applyFill="1" applyBorder="1" applyAlignment="1">
      <alignment horizontal="center" vertical="center"/>
    </xf>
    <xf numFmtId="4" fontId="3" fillId="0" borderId="5" xfId="8" applyNumberFormat="1" applyFont="1" applyBorder="1" applyAlignment="1">
      <alignment horizontal="center" vertical="center"/>
    </xf>
    <xf numFmtId="0" fontId="0" fillId="3" borderId="0" xfId="0" applyFill="1"/>
    <xf numFmtId="0" fontId="3" fillId="0" borderId="5" xfId="36" applyFont="1" applyBorder="1" applyAlignment="1">
      <alignment horizontal="center" vertical="center" wrapText="1"/>
    </xf>
    <xf numFmtId="4" fontId="3" fillId="0" borderId="5" xfId="36" applyNumberFormat="1" applyFont="1" applyBorder="1" applyAlignment="1">
      <alignment horizontal="center" vertical="center"/>
    </xf>
    <xf numFmtId="44" fontId="0" fillId="0" borderId="0" xfId="35" applyFont="1"/>
    <xf numFmtId="0" fontId="15" fillId="3" borderId="0" xfId="0" applyFont="1" applyFill="1"/>
    <xf numFmtId="4" fontId="10" fillId="0" borderId="0" xfId="36" applyNumberFormat="1" applyFont="1" applyAlignment="1">
      <alignment horizontal="center"/>
    </xf>
    <xf numFmtId="4" fontId="3" fillId="0" borderId="0" xfId="36" applyNumberFormat="1" applyFont="1" applyAlignment="1">
      <alignment horizontal="center" vertical="center"/>
    </xf>
    <xf numFmtId="166" fontId="0" fillId="0" borderId="0" xfId="0" applyNumberFormat="1"/>
    <xf numFmtId="0" fontId="33" fillId="0" borderId="0" xfId="0" applyFont="1"/>
    <xf numFmtId="166" fontId="33" fillId="0" borderId="0" xfId="0" applyNumberFormat="1" applyFont="1"/>
    <xf numFmtId="44" fontId="0" fillId="0" borderId="0" xfId="0" applyNumberFormat="1"/>
    <xf numFmtId="44" fontId="3" fillId="0" borderId="5" xfId="35" applyFont="1" applyFill="1" applyBorder="1" applyAlignment="1">
      <alignment horizontal="center" vertical="center"/>
    </xf>
    <xf numFmtId="0" fontId="3" fillId="2" borderId="5" xfId="36" applyFont="1" applyFill="1" applyBorder="1" applyAlignment="1">
      <alignment horizontal="center" vertical="center"/>
    </xf>
    <xf numFmtId="0" fontId="3" fillId="2" borderId="5" xfId="36" applyFont="1" applyFill="1" applyBorder="1" applyAlignment="1">
      <alignment horizontal="left" vertical="center" wrapText="1"/>
    </xf>
    <xf numFmtId="4" fontId="3" fillId="2" borderId="5" xfId="36" applyNumberFormat="1" applyFont="1" applyFill="1" applyBorder="1" applyAlignment="1">
      <alignment horizontal="center" vertical="center"/>
    </xf>
    <xf numFmtId="4" fontId="8" fillId="2" borderId="5" xfId="36" applyNumberFormat="1" applyFont="1" applyFill="1" applyBorder="1" applyAlignment="1">
      <alignment horizontal="center"/>
    </xf>
    <xf numFmtId="4" fontId="8" fillId="6" borderId="5" xfId="36" applyNumberFormat="1" applyFont="1" applyFill="1" applyBorder="1" applyAlignment="1">
      <alignment horizontal="center" wrapText="1"/>
    </xf>
    <xf numFmtId="0" fontId="8" fillId="6" borderId="5" xfId="36" applyFont="1" applyFill="1" applyBorder="1" applyAlignment="1">
      <alignment horizontal="center" vertical="center"/>
    </xf>
    <xf numFmtId="44" fontId="8" fillId="3" borderId="5" xfId="35" applyFont="1" applyFill="1" applyBorder="1" applyAlignment="1">
      <alignment vertical="center"/>
    </xf>
    <xf numFmtId="4" fontId="7" fillId="0" borderId="0" xfId="8" applyNumberFormat="1" applyFont="1" applyAlignment="1">
      <alignment horizontal="center" vertical="center"/>
    </xf>
    <xf numFmtId="44" fontId="7" fillId="0" borderId="0" xfId="35" applyFont="1" applyFill="1" applyBorder="1" applyAlignment="1">
      <alignment horizontal="center" vertical="center"/>
    </xf>
    <xf numFmtId="0" fontId="11" fillId="0" borderId="0" xfId="0" applyFont="1" applyAlignment="1">
      <alignment vertical="center" wrapText="1"/>
    </xf>
    <xf numFmtId="4" fontId="8" fillId="3" borderId="5" xfId="8" applyNumberFormat="1" applyFont="1" applyFill="1" applyBorder="1" applyAlignment="1">
      <alignment horizontal="center" wrapText="1"/>
    </xf>
    <xf numFmtId="0" fontId="8" fillId="0" borderId="0" xfId="0" applyFont="1" applyAlignment="1">
      <alignment horizontal="center" vertical="top"/>
    </xf>
    <xf numFmtId="10" fontId="2" fillId="0" borderId="0" xfId="0" applyNumberFormat="1" applyFont="1"/>
    <xf numFmtId="4" fontId="15" fillId="3" borderId="0" xfId="0" applyNumberFormat="1" applyFont="1" applyFill="1"/>
    <xf numFmtId="0" fontId="11" fillId="0" borderId="3" xfId="0" applyFont="1" applyBorder="1" applyAlignment="1">
      <alignment vertical="center" wrapText="1"/>
    </xf>
    <xf numFmtId="0" fontId="0" fillId="0" borderId="3" xfId="0" applyBorder="1"/>
    <xf numFmtId="0" fontId="22" fillId="0" borderId="11" xfId="0" applyFont="1" applyBorder="1" applyAlignment="1">
      <alignment horizontal="center"/>
    </xf>
    <xf numFmtId="10" fontId="11" fillId="0" borderId="11" xfId="30" applyNumberFormat="1" applyFont="1" applyFill="1" applyBorder="1" applyAlignment="1">
      <alignment horizontal="center"/>
    </xf>
    <xf numFmtId="0" fontId="18" fillId="0" borderId="3" xfId="0" applyFont="1" applyBorder="1" applyAlignment="1">
      <alignment horizontal="center"/>
    </xf>
    <xf numFmtId="0" fontId="19" fillId="0" borderId="3" xfId="0" applyFont="1" applyBorder="1" applyAlignment="1">
      <alignment horizontal="center"/>
    </xf>
    <xf numFmtId="0" fontId="25" fillId="0" borderId="23" xfId="0" applyFont="1" applyBorder="1" applyAlignment="1">
      <alignment horizontal="center"/>
    </xf>
    <xf numFmtId="0" fontId="25" fillId="0" borderId="3" xfId="0" applyFont="1" applyBorder="1" applyAlignment="1">
      <alignment horizontal="center"/>
    </xf>
    <xf numFmtId="0" fontId="25" fillId="0" borderId="24" xfId="0" applyFont="1" applyBorder="1" applyAlignment="1">
      <alignment horizontal="center"/>
    </xf>
    <xf numFmtId="4" fontId="8" fillId="3" borderId="5" xfId="8" applyNumberFormat="1" applyFont="1" applyFill="1" applyBorder="1" applyAlignment="1">
      <alignment horizontal="center" vertical="center" wrapText="1"/>
    </xf>
    <xf numFmtId="0" fontId="8" fillId="0" borderId="5" xfId="8" applyFont="1" applyBorder="1" applyAlignment="1">
      <alignment horizontal="center" vertical="center" wrapText="1"/>
    </xf>
    <xf numFmtId="0" fontId="3" fillId="0" borderId="5" xfId="8" applyFont="1" applyBorder="1" applyAlignment="1">
      <alignment horizontal="center" vertical="center" wrapText="1"/>
    </xf>
    <xf numFmtId="0" fontId="3" fillId="0" borderId="5" xfId="8" applyFont="1" applyBorder="1" applyAlignment="1">
      <alignment horizontal="center" vertical="center"/>
    </xf>
    <xf numFmtId="0" fontId="20" fillId="0" borderId="5" xfId="0" applyFont="1" applyBorder="1" applyAlignment="1">
      <alignment horizontal="left" vertical="top" wrapText="1"/>
    </xf>
    <xf numFmtId="49" fontId="3" fillId="0" borderId="5" xfId="8" applyNumberFormat="1" applyFont="1" applyBorder="1" applyAlignment="1">
      <alignment horizontal="center" vertical="center" wrapText="1"/>
    </xf>
    <xf numFmtId="0" fontId="8" fillId="0" borderId="0" xfId="8" applyFont="1" applyAlignment="1">
      <alignment horizontal="center" vertical="center" wrapText="1"/>
    </xf>
    <xf numFmtId="0" fontId="35" fillId="0" borderId="0" xfId="0" applyFont="1" applyAlignment="1">
      <alignment vertical="center" wrapText="1"/>
    </xf>
    <xf numFmtId="0" fontId="8" fillId="2" borderId="5" xfId="36" applyFont="1" applyFill="1" applyBorder="1" applyAlignment="1">
      <alignment horizontal="left" vertical="center"/>
    </xf>
    <xf numFmtId="0" fontId="8" fillId="0" borderId="5" xfId="8" applyFont="1" applyBorder="1" applyAlignment="1">
      <alignment horizontal="center" vertical="center"/>
    </xf>
    <xf numFmtId="0" fontId="3" fillId="0" borderId="5" xfId="8" applyFont="1" applyBorder="1" applyAlignment="1">
      <alignment horizontal="left" vertical="top" wrapText="1"/>
    </xf>
    <xf numFmtId="0" fontId="20" fillId="0" borderId="10" xfId="0" applyFont="1" applyBorder="1" applyAlignment="1">
      <alignment horizontal="left" vertical="top" wrapText="1"/>
    </xf>
    <xf numFmtId="0" fontId="8" fillId="0" borderId="5" xfId="36" applyFont="1" applyBorder="1" applyAlignment="1">
      <alignment horizontal="center" vertical="center" wrapText="1"/>
    </xf>
    <xf numFmtId="0" fontId="3" fillId="0" borderId="5" xfId="36" applyFont="1" applyBorder="1" applyAlignment="1">
      <alignment horizontal="center" vertical="center"/>
    </xf>
    <xf numFmtId="0" fontId="8" fillId="8" borderId="5" xfId="36" applyFont="1" applyFill="1" applyBorder="1" applyAlignment="1">
      <alignment horizontal="center" vertical="center" wrapText="1"/>
    </xf>
    <xf numFmtId="4" fontId="8" fillId="8" borderId="5" xfId="36" applyNumberFormat="1" applyFont="1" applyFill="1" applyBorder="1" applyAlignment="1">
      <alignment horizontal="center" vertical="center" wrapText="1"/>
    </xf>
    <xf numFmtId="0" fontId="8" fillId="0" borderId="5" xfId="36" applyFont="1" applyBorder="1" applyAlignment="1">
      <alignment horizontal="center" vertical="center"/>
    </xf>
    <xf numFmtId="4" fontId="8" fillId="0" borderId="5" xfId="36" applyNumberFormat="1" applyFont="1" applyBorder="1" applyAlignment="1">
      <alignment horizontal="center" vertical="center"/>
    </xf>
    <xf numFmtId="0" fontId="8" fillId="3" borderId="5" xfId="36" applyFont="1" applyFill="1" applyBorder="1" applyAlignment="1">
      <alignment horizontal="center" vertical="center"/>
    </xf>
    <xf numFmtId="0" fontId="8" fillId="3" borderId="5" xfId="36" applyFont="1" applyFill="1" applyBorder="1" applyAlignment="1">
      <alignment horizontal="left" vertical="center"/>
    </xf>
    <xf numFmtId="4" fontId="8" fillId="3" borderId="5" xfId="36" applyNumberFormat="1" applyFont="1" applyFill="1" applyBorder="1" applyAlignment="1">
      <alignment horizontal="center" vertical="center"/>
    </xf>
    <xf numFmtId="0" fontId="3" fillId="0" borderId="5" xfId="36" applyFont="1" applyBorder="1" applyAlignment="1">
      <alignment horizontal="left" vertical="center"/>
    </xf>
    <xf numFmtId="0" fontId="3" fillId="4" borderId="5" xfId="36" applyFont="1" applyFill="1" applyBorder="1" applyAlignment="1">
      <alignment horizontal="center" vertical="center"/>
    </xf>
    <xf numFmtId="4" fontId="3" fillId="4" borderId="5" xfId="36" applyNumberFormat="1" applyFont="1" applyFill="1" applyBorder="1" applyAlignment="1">
      <alignment horizontal="center" vertical="center"/>
    </xf>
    <xf numFmtId="0" fontId="8" fillId="2" borderId="5" xfId="36" applyFont="1" applyFill="1" applyBorder="1" applyAlignment="1">
      <alignment horizontal="center" vertical="center"/>
    </xf>
    <xf numFmtId="0" fontId="3" fillId="2" borderId="5" xfId="36" applyFont="1" applyFill="1" applyBorder="1" applyAlignment="1">
      <alignment horizontal="right" vertical="center"/>
    </xf>
    <xf numFmtId="4" fontId="8" fillId="2" borderId="5" xfId="36" applyNumberFormat="1" applyFont="1" applyFill="1" applyBorder="1" applyAlignment="1">
      <alignment horizontal="center" vertical="center"/>
    </xf>
    <xf numFmtId="0" fontId="8" fillId="0" borderId="5" xfId="0" applyFont="1" applyBorder="1" applyAlignment="1">
      <alignment horizontal="right" vertical="center" wrapText="1"/>
    </xf>
    <xf numFmtId="0" fontId="20" fillId="0" borderId="5" xfId="0" applyFont="1" applyBorder="1" applyAlignment="1">
      <alignment vertical="center"/>
    </xf>
    <xf numFmtId="4" fontId="8" fillId="6" borderId="5" xfId="36" applyNumberFormat="1" applyFont="1" applyFill="1" applyBorder="1" applyAlignment="1">
      <alignment horizontal="center" vertical="center"/>
    </xf>
    <xf numFmtId="0" fontId="10" fillId="0" borderId="5" xfId="36" applyFont="1" applyBorder="1" applyAlignment="1">
      <alignment horizontal="center" vertical="center"/>
    </xf>
    <xf numFmtId="0" fontId="10" fillId="0" borderId="5" xfId="36" applyFont="1" applyBorder="1" applyAlignment="1">
      <alignment horizontal="right" vertical="center"/>
    </xf>
    <xf numFmtId="4" fontId="10" fillId="0" borderId="5" xfId="36" applyNumberFormat="1" applyFont="1" applyBorder="1" applyAlignment="1">
      <alignment horizontal="center" vertical="center"/>
    </xf>
    <xf numFmtId="0" fontId="10" fillId="0" borderId="5" xfId="36" applyFont="1" applyBorder="1" applyAlignment="1">
      <alignment vertical="center"/>
    </xf>
    <xf numFmtId="0" fontId="8" fillId="0" borderId="5" xfId="36" applyFont="1" applyBorder="1" applyAlignment="1">
      <alignment horizontal="right" vertical="center"/>
    </xf>
    <xf numFmtId="44" fontId="8" fillId="3" borderId="5" xfId="8" applyNumberFormat="1" applyFont="1" applyFill="1" applyBorder="1" applyAlignment="1">
      <alignment horizontal="center" wrapText="1"/>
    </xf>
    <xf numFmtId="44" fontId="3" fillId="0" borderId="5" xfId="8" applyNumberFormat="1" applyFont="1" applyBorder="1" applyAlignment="1">
      <alignment horizontal="center" vertical="center"/>
    </xf>
    <xf numFmtId="44" fontId="3" fillId="3" borderId="5" xfId="8" applyNumberFormat="1" applyFont="1" applyFill="1" applyBorder="1" applyAlignment="1">
      <alignment horizontal="center" vertical="center"/>
    </xf>
    <xf numFmtId="44" fontId="36" fillId="0" borderId="5" xfId="0" applyNumberFormat="1" applyFont="1" applyBorder="1" applyAlignment="1">
      <alignment horizontal="center" vertical="center" wrapText="1"/>
    </xf>
    <xf numFmtId="44" fontId="3" fillId="0" borderId="5" xfId="36" applyNumberFormat="1" applyFont="1" applyBorder="1" applyAlignment="1">
      <alignment horizontal="center" vertical="center"/>
    </xf>
    <xf numFmtId="0" fontId="3" fillId="4" borderId="5" xfId="0" applyFont="1" applyFill="1" applyBorder="1" applyAlignment="1">
      <alignment horizontal="justify" vertical="center"/>
    </xf>
    <xf numFmtId="0" fontId="8" fillId="3" borderId="5" xfId="36" applyFont="1" applyFill="1" applyBorder="1" applyAlignment="1">
      <alignment horizontal="left" vertical="center" wrapText="1"/>
    </xf>
    <xf numFmtId="0" fontId="30" fillId="3" borderId="5" xfId="0" applyFont="1" applyFill="1" applyBorder="1" applyAlignment="1">
      <alignment horizontal="center" vertical="center"/>
    </xf>
    <xf numFmtId="0" fontId="30" fillId="3" borderId="5" xfId="0" applyFont="1" applyFill="1" applyBorder="1" applyAlignment="1">
      <alignment horizontal="center" vertical="center" wrapText="1"/>
    </xf>
    <xf numFmtId="0" fontId="3" fillId="4" borderId="5" xfId="0" applyFont="1" applyFill="1" applyBorder="1" applyAlignment="1">
      <alignment horizontal="left" vertical="top" wrapText="1"/>
    </xf>
    <xf numFmtId="0" fontId="20" fillId="0" borderId="5" xfId="0" applyFont="1" applyBorder="1" applyAlignment="1">
      <alignment horizontal="left" wrapText="1"/>
    </xf>
    <xf numFmtId="0" fontId="6" fillId="0" borderId="5" xfId="0" applyFont="1" applyBorder="1" applyAlignment="1">
      <alignment horizontal="center" vertical="center"/>
    </xf>
    <xf numFmtId="4" fontId="6" fillId="6" borderId="5" xfId="0" applyNumberFormat="1" applyFont="1" applyFill="1" applyBorder="1" applyAlignment="1">
      <alignment horizontal="center" vertical="center" wrapText="1"/>
    </xf>
    <xf numFmtId="165" fontId="6" fillId="6" borderId="5" xfId="11" applyFont="1" applyFill="1" applyBorder="1" applyAlignment="1">
      <alignment horizontal="center" vertical="center" wrapText="1"/>
    </xf>
    <xf numFmtId="165" fontId="6" fillId="6" borderId="5" xfId="11" quotePrefix="1" applyFont="1" applyFill="1" applyBorder="1" applyAlignment="1">
      <alignment horizontal="center" vertical="center" wrapText="1"/>
    </xf>
    <xf numFmtId="0" fontId="6" fillId="6" borderId="5" xfId="0" applyFont="1" applyFill="1" applyBorder="1" applyAlignment="1">
      <alignment horizontal="center"/>
    </xf>
    <xf numFmtId="0" fontId="6" fillId="0" borderId="5" xfId="0" applyFont="1" applyBorder="1" applyAlignment="1">
      <alignment horizontal="center" vertical="top"/>
    </xf>
    <xf numFmtId="0" fontId="6" fillId="6" borderId="5" xfId="0" applyFont="1" applyFill="1" applyBorder="1" applyAlignment="1">
      <alignment horizontal="center" vertical="top"/>
    </xf>
    <xf numFmtId="0" fontId="6" fillId="6" borderId="5" xfId="0" applyFont="1" applyFill="1" applyBorder="1" applyAlignment="1">
      <alignment vertical="top" wrapText="1"/>
    </xf>
    <xf numFmtId="44" fontId="6" fillId="6" borderId="5" xfId="35" applyFont="1" applyFill="1" applyBorder="1" applyAlignment="1">
      <alignment vertical="center"/>
    </xf>
    <xf numFmtId="10" fontId="6" fillId="6" borderId="5" xfId="11" applyNumberFormat="1" applyFont="1" applyFill="1" applyBorder="1" applyAlignment="1">
      <alignment horizontal="center"/>
    </xf>
    <xf numFmtId="44" fontId="6" fillId="6" borderId="5" xfId="35" applyFont="1" applyFill="1" applyBorder="1" applyAlignment="1">
      <alignment horizontal="center"/>
    </xf>
    <xf numFmtId="0" fontId="6" fillId="6" borderId="5" xfId="0" applyFont="1" applyFill="1" applyBorder="1" applyAlignment="1">
      <alignment horizontal="center" vertical="top" wrapText="1"/>
    </xf>
    <xf numFmtId="44" fontId="6" fillId="6" borderId="5" xfId="35" applyFont="1" applyFill="1" applyBorder="1" applyAlignment="1">
      <alignment vertical="center" wrapText="1"/>
    </xf>
    <xf numFmtId="0" fontId="6" fillId="0" borderId="5" xfId="0" applyFont="1" applyBorder="1" applyAlignment="1">
      <alignment horizontal="right" vertical="top" wrapText="1"/>
    </xf>
    <xf numFmtId="44" fontId="6" fillId="0" borderId="5" xfId="35" applyFont="1" applyBorder="1" applyAlignment="1">
      <alignment horizontal="center"/>
    </xf>
    <xf numFmtId="10" fontId="6" fillId="0" borderId="5" xfId="30" applyNumberFormat="1" applyFont="1" applyBorder="1" applyAlignment="1">
      <alignment horizontal="center"/>
    </xf>
    <xf numFmtId="0" fontId="6" fillId="0" borderId="0" xfId="0" applyFont="1" applyAlignment="1">
      <alignment horizontal="center" vertical="top"/>
    </xf>
    <xf numFmtId="0" fontId="2" fillId="0" borderId="5" xfId="0" applyFont="1" applyBorder="1" applyAlignment="1">
      <alignment horizontal="center" vertical="top"/>
    </xf>
    <xf numFmtId="0" fontId="2" fillId="0" borderId="5" xfId="0" applyFont="1" applyBorder="1" applyAlignment="1">
      <alignment vertical="top" wrapText="1"/>
    </xf>
    <xf numFmtId="44" fontId="2" fillId="0" borderId="5" xfId="35" applyFont="1" applyBorder="1" applyAlignment="1">
      <alignment vertical="center"/>
    </xf>
    <xf numFmtId="10" fontId="2" fillId="0" borderId="5" xfId="11" applyNumberFormat="1" applyFont="1" applyFill="1" applyBorder="1" applyAlignment="1">
      <alignment horizontal="center"/>
    </xf>
    <xf numFmtId="44" fontId="2" fillId="0" borderId="5" xfId="35" applyFont="1" applyFill="1" applyBorder="1" applyAlignment="1">
      <alignment horizontal="center"/>
    </xf>
    <xf numFmtId="0" fontId="2" fillId="0" borderId="5" xfId="0" applyFont="1" applyBorder="1" applyAlignment="1">
      <alignment vertical="center" wrapText="1"/>
    </xf>
    <xf numFmtId="0" fontId="2" fillId="0" borderId="5" xfId="0" applyFont="1" applyBorder="1" applyAlignment="1">
      <alignment horizontal="left" vertical="top" wrapText="1"/>
    </xf>
    <xf numFmtId="0" fontId="2" fillId="0" borderId="0" xfId="0" applyFont="1" applyAlignment="1">
      <alignment horizontal="center" vertical="top"/>
    </xf>
    <xf numFmtId="0" fontId="37" fillId="6" borderId="0" xfId="0" applyFont="1" applyFill="1"/>
    <xf numFmtId="44" fontId="37" fillId="0" borderId="0" xfId="0" applyNumberFormat="1" applyFont="1"/>
    <xf numFmtId="0" fontId="37" fillId="0" borderId="0" xfId="0" applyFont="1"/>
    <xf numFmtId="0" fontId="37" fillId="6" borderId="0" xfId="0" applyFont="1" applyFill="1" applyAlignment="1">
      <alignment wrapText="1"/>
    </xf>
    <xf numFmtId="166" fontId="9" fillId="7" borderId="5" xfId="6" applyNumberFormat="1" applyFont="1" applyFill="1" applyBorder="1" applyAlignment="1">
      <alignment horizontal="center" vertical="center"/>
    </xf>
    <xf numFmtId="0" fontId="8" fillId="2" borderId="5" xfId="36" applyFont="1" applyFill="1" applyBorder="1" applyAlignment="1">
      <alignment horizontal="left" vertical="center"/>
    </xf>
    <xf numFmtId="0" fontId="30" fillId="0" borderId="6" xfId="0" applyFont="1" applyBorder="1" applyAlignment="1">
      <alignment horizontal="center" vertical="center" wrapText="1"/>
    </xf>
    <xf numFmtId="0" fontId="30" fillId="0" borderId="0" xfId="0" applyFont="1" applyAlignment="1">
      <alignment horizontal="center" vertical="center" wrapText="1"/>
    </xf>
    <xf numFmtId="166" fontId="34" fillId="0" borderId="5" xfId="6" applyNumberFormat="1" applyFont="1" applyBorder="1" applyAlignment="1">
      <alignment horizontal="center" vertical="center" wrapText="1"/>
    </xf>
    <xf numFmtId="0" fontId="34" fillId="0" borderId="5" xfId="6" applyFont="1" applyBorder="1" applyAlignment="1">
      <alignment horizontal="center" vertical="center" wrapText="1"/>
    </xf>
    <xf numFmtId="0" fontId="8" fillId="6" borderId="9" xfId="36" applyFont="1" applyFill="1" applyBorder="1" applyAlignment="1">
      <alignment horizontal="center" vertical="center"/>
    </xf>
    <xf numFmtId="0" fontId="8" fillId="6" borderId="22" xfId="36" applyFont="1" applyFill="1" applyBorder="1" applyAlignment="1">
      <alignment horizontal="center" vertical="center"/>
    </xf>
    <xf numFmtId="0" fontId="8" fillId="6" borderId="13" xfId="36" applyFont="1" applyFill="1" applyBorder="1" applyAlignment="1">
      <alignment horizontal="center" vertical="center"/>
    </xf>
    <xf numFmtId="0" fontId="8" fillId="6" borderId="1" xfId="36" applyFont="1" applyFill="1" applyBorder="1" applyAlignment="1">
      <alignment horizontal="center" vertical="center"/>
    </xf>
    <xf numFmtId="0" fontId="8" fillId="6" borderId="7" xfId="36" applyFont="1" applyFill="1" applyBorder="1" applyAlignment="1">
      <alignment horizontal="center" vertical="center"/>
    </xf>
    <xf numFmtId="0" fontId="8" fillId="6" borderId="2" xfId="36" applyFont="1" applyFill="1" applyBorder="1" applyAlignment="1">
      <alignment horizontal="center" vertical="center"/>
    </xf>
    <xf numFmtId="0" fontId="8" fillId="6" borderId="3" xfId="36" applyFont="1" applyFill="1" applyBorder="1" applyAlignment="1">
      <alignment horizontal="center" vertical="center"/>
    </xf>
    <xf numFmtId="0" fontId="8" fillId="6" borderId="14" xfId="36" applyFont="1" applyFill="1" applyBorder="1" applyAlignment="1">
      <alignment horizontal="center" vertical="center"/>
    </xf>
    <xf numFmtId="0" fontId="8" fillId="6" borderId="15" xfId="36" applyFont="1" applyFill="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8" xfId="36" applyFont="1" applyBorder="1" applyAlignment="1">
      <alignment horizontal="center"/>
    </xf>
    <xf numFmtId="0" fontId="6" fillId="0" borderId="10" xfId="36" applyFont="1" applyBorder="1" applyAlignment="1">
      <alignment horizontal="center"/>
    </xf>
    <xf numFmtId="0" fontId="6" fillId="0" borderId="11" xfId="36" applyFont="1" applyBorder="1" applyAlignment="1">
      <alignment horizontal="center"/>
    </xf>
    <xf numFmtId="10" fontId="6" fillId="0" borderId="5" xfId="36" applyNumberFormat="1" applyFont="1" applyBorder="1" applyAlignment="1">
      <alignment horizontal="center" vertical="center"/>
    </xf>
    <xf numFmtId="0" fontId="6" fillId="0" borderId="5" xfId="36" applyFont="1" applyBorder="1" applyAlignment="1">
      <alignment horizontal="left" vertical="center" wrapText="1"/>
    </xf>
    <xf numFmtId="0" fontId="6" fillId="0" borderId="5" xfId="36" applyFont="1" applyBorder="1" applyAlignment="1">
      <alignment horizontal="right" vertical="center"/>
    </xf>
    <xf numFmtId="4" fontId="8" fillId="6" borderId="1" xfId="36" applyNumberFormat="1" applyFont="1" applyFill="1" applyBorder="1" applyAlignment="1">
      <alignment horizontal="center" vertical="top" wrapText="1"/>
    </xf>
    <xf numFmtId="4" fontId="8" fillId="6" borderId="7" xfId="36" applyNumberFormat="1" applyFont="1" applyFill="1" applyBorder="1" applyAlignment="1">
      <alignment horizontal="center" vertical="top" wrapText="1"/>
    </xf>
    <xf numFmtId="4" fontId="8" fillId="6" borderId="14" xfId="36" applyNumberFormat="1" applyFont="1" applyFill="1" applyBorder="1" applyAlignment="1">
      <alignment horizontal="center" vertical="top" wrapText="1"/>
    </xf>
    <xf numFmtId="4" fontId="8" fillId="6" borderId="15" xfId="36" applyNumberFormat="1" applyFont="1" applyFill="1" applyBorder="1" applyAlignment="1">
      <alignment horizontal="center" vertical="top" wrapText="1"/>
    </xf>
    <xf numFmtId="0" fontId="8" fillId="0" borderId="5" xfId="36" applyFont="1" applyBorder="1" applyAlignment="1">
      <alignment horizontal="center" vertical="top"/>
    </xf>
    <xf numFmtId="0" fontId="6" fillId="0" borderId="8" xfId="36" applyFont="1" applyBorder="1" applyAlignment="1">
      <alignment horizontal="left" vertical="center" wrapText="1"/>
    </xf>
    <xf numFmtId="0" fontId="6" fillId="0" borderId="10" xfId="36" applyFont="1" applyBorder="1" applyAlignment="1">
      <alignment horizontal="left" vertical="center" wrapText="1"/>
    </xf>
    <xf numFmtId="0" fontId="6" fillId="0" borderId="11" xfId="36" applyFont="1" applyBorder="1" applyAlignment="1">
      <alignment horizontal="left" vertical="center" wrapText="1"/>
    </xf>
    <xf numFmtId="14" fontId="6" fillId="0" borderId="5" xfId="8" applyNumberFormat="1" applyFont="1" applyBorder="1" applyAlignment="1">
      <alignment horizontal="center" vertical="center" wrapText="1"/>
    </xf>
    <xf numFmtId="4" fontId="7" fillId="0" borderId="8" xfId="8" applyNumberFormat="1" applyFont="1" applyBorder="1" applyAlignment="1">
      <alignment horizontal="center" vertical="center"/>
    </xf>
    <xf numFmtId="4" fontId="7" fillId="0" borderId="11" xfId="8" applyNumberFormat="1" applyFont="1" applyBorder="1" applyAlignment="1">
      <alignment horizontal="center" vertical="center"/>
    </xf>
    <xf numFmtId="0" fontId="8" fillId="0" borderId="8" xfId="8" applyFont="1" applyBorder="1" applyAlignment="1">
      <alignment horizontal="center" vertical="center" wrapText="1"/>
    </xf>
    <xf numFmtId="0" fontId="8" fillId="0" borderId="10" xfId="8" applyFont="1" applyBorder="1" applyAlignment="1">
      <alignment horizontal="center" vertical="center" wrapText="1"/>
    </xf>
    <xf numFmtId="0" fontId="8" fillId="0" borderId="11" xfId="8" applyFont="1" applyBorder="1" applyAlignment="1">
      <alignment horizontal="center" vertical="center" wrapText="1"/>
    </xf>
    <xf numFmtId="0" fontId="8" fillId="3" borderId="5" xfId="8" applyFont="1" applyFill="1" applyBorder="1" applyAlignment="1">
      <alignment horizontal="center" vertical="center"/>
    </xf>
    <xf numFmtId="44" fontId="7" fillId="0" borderId="8" xfId="35" applyFont="1" applyFill="1" applyBorder="1" applyAlignment="1">
      <alignment horizontal="center" vertical="center"/>
    </xf>
    <xf numFmtId="44" fontId="7" fillId="0" borderId="11" xfId="35" applyFont="1" applyFill="1" applyBorder="1" applyAlignment="1">
      <alignment horizontal="center" vertical="center"/>
    </xf>
    <xf numFmtId="4" fontId="8" fillId="3" borderId="8" xfId="8" applyNumberFormat="1" applyFont="1" applyFill="1" applyBorder="1" applyAlignment="1">
      <alignment horizontal="center" vertical="center"/>
    </xf>
    <xf numFmtId="4" fontId="8" fillId="3" borderId="11" xfId="8" applyNumberFormat="1" applyFont="1" applyFill="1" applyBorder="1" applyAlignment="1">
      <alignment horizontal="center" vertical="center"/>
    </xf>
    <xf numFmtId="0" fontId="29" fillId="0" borderId="5" xfId="8" applyFont="1" applyBorder="1" applyAlignment="1">
      <alignment horizontal="center" vertical="center"/>
    </xf>
    <xf numFmtId="0" fontId="6" fillId="0" borderId="5" xfId="8" applyFont="1" applyBorder="1" applyAlignment="1">
      <alignment horizontal="left"/>
    </xf>
    <xf numFmtId="0" fontId="6" fillId="0" borderId="5" xfId="8" applyFont="1" applyBorder="1" applyAlignment="1">
      <alignment horizontal="left" vertical="center" wrapText="1"/>
    </xf>
    <xf numFmtId="0" fontId="6" fillId="0" borderId="5" xfId="8" applyFont="1" applyBorder="1" applyAlignment="1">
      <alignment horizontal="center" vertical="center"/>
    </xf>
    <xf numFmtId="0" fontId="6" fillId="0" borderId="5" xfId="8" applyFont="1" applyBorder="1" applyAlignment="1">
      <alignment horizontal="left" wrapText="1"/>
    </xf>
    <xf numFmtId="10" fontId="6" fillId="0" borderId="8" xfId="8" applyNumberFormat="1" applyFont="1" applyBorder="1" applyAlignment="1">
      <alignment horizontal="center" vertical="center"/>
    </xf>
    <xf numFmtId="10" fontId="6" fillId="0" borderId="11" xfId="8" applyNumberFormat="1" applyFont="1" applyBorder="1" applyAlignment="1">
      <alignment horizontal="center" vertical="center"/>
    </xf>
    <xf numFmtId="4" fontId="8" fillId="3" borderId="5" xfId="8" applyNumberFormat="1" applyFont="1" applyFill="1" applyBorder="1" applyAlignment="1">
      <alignment horizontal="center" wrapText="1"/>
    </xf>
    <xf numFmtId="4" fontId="8" fillId="3" borderId="5" xfId="8" applyNumberFormat="1" applyFont="1" applyFill="1" applyBorder="1" applyAlignment="1">
      <alignment horizontal="center" vertical="center" wrapText="1"/>
    </xf>
    <xf numFmtId="0" fontId="32" fillId="0" borderId="5" xfId="36" applyFont="1" applyBorder="1" applyAlignment="1">
      <alignment horizontal="center"/>
    </xf>
    <xf numFmtId="0" fontId="31" fillId="0" borderId="8" xfId="0" applyFont="1" applyBorder="1" applyAlignment="1">
      <alignment horizontal="center" vertical="center"/>
    </xf>
    <xf numFmtId="0" fontId="31" fillId="0" borderId="10" xfId="0" applyFont="1" applyBorder="1" applyAlignment="1">
      <alignment horizontal="center" vertical="center"/>
    </xf>
    <xf numFmtId="0" fontId="31" fillId="0" borderId="11" xfId="0" applyFont="1" applyBorder="1" applyAlignment="1">
      <alignment horizontal="center" vertical="center"/>
    </xf>
    <xf numFmtId="14" fontId="6" fillId="0" borderId="8" xfId="36" applyNumberFormat="1" applyFont="1" applyBorder="1" applyAlignment="1">
      <alignment horizontal="center" vertical="center" wrapText="1"/>
    </xf>
    <xf numFmtId="0" fontId="6" fillId="0" borderId="11" xfId="36" applyFont="1" applyBorder="1" applyAlignment="1">
      <alignment horizontal="center" vertical="center" wrapText="1"/>
    </xf>
    <xf numFmtId="0" fontId="35" fillId="0" borderId="6" xfId="0" applyFont="1" applyBorder="1" applyAlignment="1">
      <alignment horizontal="center" vertical="center" wrapText="1"/>
    </xf>
    <xf numFmtId="0" fontId="35" fillId="0" borderId="0" xfId="0" applyFont="1" applyAlignment="1">
      <alignment horizontal="center" vertical="center" wrapText="1"/>
    </xf>
    <xf numFmtId="17" fontId="6" fillId="0" borderId="5" xfId="0" applyNumberFormat="1" applyFont="1" applyBorder="1" applyAlignment="1">
      <alignment horizontal="center"/>
    </xf>
    <xf numFmtId="0" fontId="6" fillId="0" borderId="5" xfId="0" applyFont="1" applyBorder="1" applyAlignment="1">
      <alignment horizontal="center" vertical="center"/>
    </xf>
    <xf numFmtId="0" fontId="6" fillId="0" borderId="5" xfId="0" applyFont="1" applyBorder="1" applyAlignment="1">
      <alignment horizontal="center"/>
    </xf>
    <xf numFmtId="0" fontId="6" fillId="0" borderId="5" xfId="0" applyFont="1" applyBorder="1" applyAlignment="1">
      <alignment horizontal="left" vertical="top" wrapText="1"/>
    </xf>
    <xf numFmtId="0" fontId="6" fillId="6" borderId="5" xfId="0" applyFont="1" applyFill="1" applyBorder="1" applyAlignment="1">
      <alignment horizontal="center" vertical="center" wrapText="1"/>
    </xf>
    <xf numFmtId="49" fontId="6" fillId="6" borderId="5" xfId="11" applyNumberFormat="1" applyFont="1" applyFill="1" applyBorder="1" applyAlignment="1">
      <alignment horizontal="center" vertical="center" wrapText="1"/>
    </xf>
    <xf numFmtId="0" fontId="29" fillId="0" borderId="1" xfId="8" applyFont="1" applyBorder="1" applyAlignment="1">
      <alignment horizontal="center" vertical="center"/>
    </xf>
    <xf numFmtId="0" fontId="29" fillId="0" borderId="6" xfId="8" applyFont="1" applyBorder="1" applyAlignment="1">
      <alignment horizontal="center" vertical="center"/>
    </xf>
    <xf numFmtId="0" fontId="29" fillId="0" borderId="7" xfId="8" applyFont="1" applyBorder="1" applyAlignment="1">
      <alignment horizontal="center" vertical="center"/>
    </xf>
    <xf numFmtId="0" fontId="19" fillId="0" borderId="0" xfId="0" applyFont="1" applyAlignment="1">
      <alignment horizontal="left" vertical="center" wrapText="1"/>
    </xf>
    <xf numFmtId="0" fontId="19" fillId="0" borderId="3" xfId="0" applyFont="1" applyBorder="1" applyAlignment="1">
      <alignment horizontal="left" vertical="center" wrapText="1"/>
    </xf>
    <xf numFmtId="0" fontId="25" fillId="0" borderId="2" xfId="29" applyFont="1" applyBorder="1" applyAlignment="1">
      <alignment horizontal="justify" wrapText="1"/>
    </xf>
    <xf numFmtId="0" fontId="25" fillId="0" borderId="0" xfId="29" applyFont="1" applyAlignment="1">
      <alignment horizontal="justify" wrapText="1"/>
    </xf>
    <xf numFmtId="0" fontId="25" fillId="0" borderId="3" xfId="29" applyFont="1" applyBorder="1" applyAlignment="1">
      <alignment horizontal="justify" wrapText="1"/>
    </xf>
    <xf numFmtId="0" fontId="27" fillId="0" borderId="2" xfId="29" applyFont="1" applyBorder="1" applyAlignment="1">
      <alignment horizontal="justify" wrapText="1"/>
    </xf>
    <xf numFmtId="0" fontId="27" fillId="0" borderId="0" xfId="29" applyFont="1" applyAlignment="1">
      <alignment horizontal="justify" wrapText="1"/>
    </xf>
    <xf numFmtId="0" fontId="27" fillId="0" borderId="3" xfId="29" applyFont="1" applyBorder="1" applyAlignment="1">
      <alignment horizontal="justify" wrapText="1"/>
    </xf>
    <xf numFmtId="0" fontId="17" fillId="0" borderId="8" xfId="0" applyFont="1" applyBorder="1" applyAlignment="1">
      <alignment horizontal="left" vertical="justify" wrapText="1"/>
    </xf>
    <xf numFmtId="0" fontId="17" fillId="0" borderId="10" xfId="0" applyFont="1" applyBorder="1" applyAlignment="1">
      <alignment horizontal="left" vertical="justify" wrapText="1"/>
    </xf>
    <xf numFmtId="0" fontId="17" fillId="0" borderId="11" xfId="0" applyFont="1" applyBorder="1" applyAlignment="1">
      <alignment horizontal="left" vertical="justify" wrapText="1"/>
    </xf>
    <xf numFmtId="17" fontId="6" fillId="0" borderId="5" xfId="0" applyNumberFormat="1" applyFont="1" applyBorder="1" applyAlignment="1">
      <alignment horizontal="left" vertical="top" wrapText="1"/>
    </xf>
    <xf numFmtId="0" fontId="21" fillId="0" borderId="5" xfId="0" applyFont="1" applyBorder="1" applyAlignment="1">
      <alignment horizontal="left" vertical="top" wrapText="1"/>
    </xf>
    <xf numFmtId="17" fontId="6" fillId="0" borderId="14" xfId="0" applyNumberFormat="1" applyFont="1" applyBorder="1" applyAlignment="1">
      <alignment horizontal="right" vertical="top" wrapText="1"/>
    </xf>
    <xf numFmtId="0" fontId="6" fillId="0" borderId="4" xfId="0" applyFont="1" applyBorder="1" applyAlignment="1">
      <alignment horizontal="right" vertical="top" wrapText="1"/>
    </xf>
    <xf numFmtId="0" fontId="6" fillId="0" borderId="15" xfId="0" applyFont="1" applyBorder="1" applyAlignment="1">
      <alignment horizontal="right" vertical="top" wrapText="1"/>
    </xf>
  </cellXfs>
  <cellStyles count="40">
    <cellStyle name="0,0_x000d__x000a_NA_x000d__x000a_" xfId="2" xr:uid="{00000000-0005-0000-0000-000000000000}"/>
    <cellStyle name="0,0_x000d__x000a_NA_x000d__x000a_ 2" xfId="15" xr:uid="{00000000-0005-0000-0000-000001000000}"/>
    <cellStyle name="0,0_x000d__x000a_NA_x000d__x000a__QUADRA 3 ALTA" xfId="14" xr:uid="{00000000-0005-0000-0000-000002000000}"/>
    <cellStyle name="Moeda" xfId="35" builtinId="4"/>
    <cellStyle name="Moeda 2" xfId="3" xr:uid="{00000000-0005-0000-0000-000004000000}"/>
    <cellStyle name="Moeda 2 2" xfId="16" xr:uid="{00000000-0005-0000-0000-000005000000}"/>
    <cellStyle name="Normal" xfId="0" builtinId="0"/>
    <cellStyle name="Normal 2" xfId="4" xr:uid="{00000000-0005-0000-0000-000007000000}"/>
    <cellStyle name="Normal 2 2" xfId="5" xr:uid="{00000000-0005-0000-0000-000008000000}"/>
    <cellStyle name="Normal 2 3" xfId="17" xr:uid="{00000000-0005-0000-0000-000009000000}"/>
    <cellStyle name="Normal 2 4" xfId="31" xr:uid="{00000000-0005-0000-0000-00000A000000}"/>
    <cellStyle name="Normal 2 5" xfId="37" xr:uid="{70963F46-DD3A-41C9-96DD-F1258F50E33F}"/>
    <cellStyle name="Normal 3" xfId="6" xr:uid="{00000000-0005-0000-0000-00000B000000}"/>
    <cellStyle name="Normal 3 2" xfId="27" xr:uid="{00000000-0005-0000-0000-00000C000000}"/>
    <cellStyle name="Normal 3 3" xfId="29" xr:uid="{00000000-0005-0000-0000-00000D000000}"/>
    <cellStyle name="Normal 4" xfId="7" xr:uid="{00000000-0005-0000-0000-00000E000000}"/>
    <cellStyle name="Normal 4 2" xfId="18" xr:uid="{00000000-0005-0000-0000-00000F000000}"/>
    <cellStyle name="Normal 5" xfId="1" xr:uid="{00000000-0005-0000-0000-000010000000}"/>
    <cellStyle name="Normal 5 2" xfId="19" xr:uid="{00000000-0005-0000-0000-000011000000}"/>
    <cellStyle name="Normal 6" xfId="26" xr:uid="{00000000-0005-0000-0000-000012000000}"/>
    <cellStyle name="Normal 7" xfId="38" xr:uid="{8A09F3F0-CA80-4862-81A3-F33782FC07AF}"/>
    <cellStyle name="Normal 8 2 2 2" xfId="34" xr:uid="{29C1F4EA-1985-494F-AE80-4A8E4E101ECC}"/>
    <cellStyle name="Normal_cronograma 6 meses 2" xfId="8" xr:uid="{00000000-0005-0000-0000-000013000000}"/>
    <cellStyle name="Normal_cronograma 6 meses 2 2" xfId="36" xr:uid="{EA3AE9BB-B087-4CC9-B4C8-024FBF70F8A3}"/>
    <cellStyle name="Percentagem 2" xfId="32" xr:uid="{00000000-0005-0000-0000-000014000000}"/>
    <cellStyle name="Porcentagem" xfId="30" builtinId="5"/>
    <cellStyle name="Porcentagem 2" xfId="9" xr:uid="{00000000-0005-0000-0000-000016000000}"/>
    <cellStyle name="Porcentagem 2 2" xfId="20" xr:uid="{00000000-0005-0000-0000-000017000000}"/>
    <cellStyle name="Porcentagem 3" xfId="28" xr:uid="{00000000-0005-0000-0000-000018000000}"/>
    <cellStyle name="Separador de milhares 2" xfId="10" xr:uid="{00000000-0005-0000-0000-000019000000}"/>
    <cellStyle name="Separador de milhares 2 2" xfId="11" xr:uid="{00000000-0005-0000-0000-00001A000000}"/>
    <cellStyle name="Separador de milhares 2 2 2" xfId="21" xr:uid="{00000000-0005-0000-0000-00001B000000}"/>
    <cellStyle name="Separador de milhares 2 3" xfId="22" xr:uid="{00000000-0005-0000-0000-00001C000000}"/>
    <cellStyle name="Separador de milhares 3" xfId="12" xr:uid="{00000000-0005-0000-0000-00001D000000}"/>
    <cellStyle name="Separador de milhares 3 2" xfId="23" xr:uid="{00000000-0005-0000-0000-00001E000000}"/>
    <cellStyle name="Vírgula 2" xfId="13" xr:uid="{00000000-0005-0000-0000-00001F000000}"/>
    <cellStyle name="Vírgula 2 2" xfId="25" xr:uid="{00000000-0005-0000-0000-000020000000}"/>
    <cellStyle name="Vírgula 2 3" xfId="33" xr:uid="{00000000-0005-0000-0000-000021000000}"/>
    <cellStyle name="Vírgula 3" xfId="24" xr:uid="{00000000-0005-0000-0000-000022000000}"/>
    <cellStyle name="Vírgula 4" xfId="39" xr:uid="{4EC109F6-96DB-4319-8400-E0E3AA09FCF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57151</xdr:colOff>
      <xdr:row>55</xdr:row>
      <xdr:rowOff>11301</xdr:rowOff>
    </xdr:from>
    <xdr:to>
      <xdr:col>1</xdr:col>
      <xdr:colOff>4000501</xdr:colOff>
      <xdr:row>58</xdr:row>
      <xdr:rowOff>152401</xdr:rowOff>
    </xdr:to>
    <xdr:sp macro="" textlink="">
      <xdr:nvSpPr>
        <xdr:cNvPr id="2" name="CaixaDeTexto 1">
          <a:extLst>
            <a:ext uri="{FF2B5EF4-FFF2-40B4-BE49-F238E27FC236}">
              <a16:creationId xmlns:a16="http://schemas.microsoft.com/office/drawing/2014/main" id="{00000000-0008-0000-0400-000002000000}"/>
            </a:ext>
          </a:extLst>
        </xdr:cNvPr>
        <xdr:cNvSpPr txBox="1"/>
      </xdr:nvSpPr>
      <xdr:spPr>
        <a:xfrm>
          <a:off x="133351" y="12908151"/>
          <a:ext cx="3943350" cy="684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100"/>
            <a:t>BDI =     (</a:t>
          </a:r>
          <a:r>
            <a:rPr lang="pt-BR" sz="1100" u="sng"/>
            <a:t>1+AC/100)x(1+DF/100)x(1+R/100)x(1+l/100</a:t>
          </a:r>
          <a:r>
            <a:rPr lang="pt-BR" sz="1100"/>
            <a:t>)  </a:t>
          </a:r>
          <a:r>
            <a:rPr lang="pt-BR" sz="1100" baseline="0"/>
            <a:t> -1        x100</a:t>
          </a:r>
        </a:p>
        <a:p>
          <a:r>
            <a:rPr lang="pt-BR" sz="1100" baseline="0"/>
            <a:t>                                                1-      </a:t>
          </a:r>
          <a:r>
            <a:rPr lang="pt-BR" sz="1100" u="sng" baseline="0"/>
            <a:t>    l   .           </a:t>
          </a:r>
        </a:p>
        <a:p>
          <a:r>
            <a:rPr lang="pt-BR" sz="1100" baseline="0"/>
            <a:t>                                                           100</a:t>
          </a:r>
          <a:endParaRPr lang="pt-BR" sz="1100"/>
        </a:p>
      </xdr:txBody>
    </xdr:sp>
    <xdr:clientData/>
  </xdr:twoCellAnchor>
  <xdr:twoCellAnchor>
    <xdr:from>
      <xdr:col>1</xdr:col>
      <xdr:colOff>581025</xdr:colOff>
      <xdr:row>55</xdr:row>
      <xdr:rowOff>19050</xdr:rowOff>
    </xdr:from>
    <xdr:to>
      <xdr:col>1</xdr:col>
      <xdr:colOff>3190875</xdr:colOff>
      <xdr:row>58</xdr:row>
      <xdr:rowOff>95250</xdr:rowOff>
    </xdr:to>
    <xdr:sp macro="" textlink="">
      <xdr:nvSpPr>
        <xdr:cNvPr id="3" name="Colchete duplo 2">
          <a:extLst>
            <a:ext uri="{FF2B5EF4-FFF2-40B4-BE49-F238E27FC236}">
              <a16:creationId xmlns:a16="http://schemas.microsoft.com/office/drawing/2014/main" id="{00000000-0008-0000-0400-000003000000}"/>
            </a:ext>
          </a:extLst>
        </xdr:cNvPr>
        <xdr:cNvSpPr/>
      </xdr:nvSpPr>
      <xdr:spPr>
        <a:xfrm>
          <a:off x="657225" y="12915900"/>
          <a:ext cx="2609850" cy="6191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xdr:twoCellAnchor>
    <xdr:from>
      <xdr:col>1</xdr:col>
      <xdr:colOff>457200</xdr:colOff>
      <xdr:row>55</xdr:row>
      <xdr:rowOff>0</xdr:rowOff>
    </xdr:from>
    <xdr:to>
      <xdr:col>1</xdr:col>
      <xdr:colOff>3415393</xdr:colOff>
      <xdr:row>58</xdr:row>
      <xdr:rowOff>142874</xdr:rowOff>
    </xdr:to>
    <xdr:sp macro="" textlink="">
      <xdr:nvSpPr>
        <xdr:cNvPr id="4" name="Chave dupla 3">
          <a:extLst>
            <a:ext uri="{FF2B5EF4-FFF2-40B4-BE49-F238E27FC236}">
              <a16:creationId xmlns:a16="http://schemas.microsoft.com/office/drawing/2014/main" id="{00000000-0008-0000-0400-000004000000}"/>
            </a:ext>
          </a:extLst>
        </xdr:cNvPr>
        <xdr:cNvSpPr/>
      </xdr:nvSpPr>
      <xdr:spPr>
        <a:xfrm>
          <a:off x="533400" y="12896850"/>
          <a:ext cx="2958193" cy="685799"/>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xdr:twoCellAnchor>
    <xdr:from>
      <xdr:col>1</xdr:col>
      <xdr:colOff>1876425</xdr:colOff>
      <xdr:row>56</xdr:row>
      <xdr:rowOff>95250</xdr:rowOff>
    </xdr:from>
    <xdr:to>
      <xdr:col>1</xdr:col>
      <xdr:colOff>2333625</xdr:colOff>
      <xdr:row>58</xdr:row>
      <xdr:rowOff>57149</xdr:rowOff>
    </xdr:to>
    <xdr:sp macro="" textlink="">
      <xdr:nvSpPr>
        <xdr:cNvPr id="5" name="Colchete duplo 4">
          <a:extLst>
            <a:ext uri="{FF2B5EF4-FFF2-40B4-BE49-F238E27FC236}">
              <a16:creationId xmlns:a16="http://schemas.microsoft.com/office/drawing/2014/main" id="{00000000-0008-0000-0400-000005000000}"/>
            </a:ext>
          </a:extLst>
        </xdr:cNvPr>
        <xdr:cNvSpPr/>
      </xdr:nvSpPr>
      <xdr:spPr>
        <a:xfrm>
          <a:off x="1952625" y="13173075"/>
          <a:ext cx="457200" cy="323849"/>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xdr:twoCellAnchor>
    <xdr:from>
      <xdr:col>1</xdr:col>
      <xdr:colOff>1571624</xdr:colOff>
      <xdr:row>56</xdr:row>
      <xdr:rowOff>57150</xdr:rowOff>
    </xdr:from>
    <xdr:to>
      <xdr:col>1</xdr:col>
      <xdr:colOff>2419349</xdr:colOff>
      <xdr:row>58</xdr:row>
      <xdr:rowOff>142875</xdr:rowOff>
    </xdr:to>
    <xdr:sp macro="" textlink="">
      <xdr:nvSpPr>
        <xdr:cNvPr id="6" name="Colchete duplo 5">
          <a:extLst>
            <a:ext uri="{FF2B5EF4-FFF2-40B4-BE49-F238E27FC236}">
              <a16:creationId xmlns:a16="http://schemas.microsoft.com/office/drawing/2014/main" id="{00000000-0008-0000-0400-000006000000}"/>
            </a:ext>
          </a:extLst>
        </xdr:cNvPr>
        <xdr:cNvSpPr/>
      </xdr:nvSpPr>
      <xdr:spPr>
        <a:xfrm>
          <a:off x="1647824" y="13134975"/>
          <a:ext cx="847725" cy="4476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mc:AlternateContent xmlns:mc="http://schemas.openxmlformats.org/markup-compatibility/2006">
    <mc:Choice xmlns:a14="http://schemas.microsoft.com/office/drawing/2010/main" Requires="a14">
      <xdr:twoCellAnchor>
        <xdr:from>
          <xdr:col>1</xdr:col>
          <xdr:colOff>38100</xdr:colOff>
          <xdr:row>28</xdr:row>
          <xdr:rowOff>0</xdr:rowOff>
        </xdr:from>
        <xdr:to>
          <xdr:col>1</xdr:col>
          <xdr:colOff>4671060</xdr:colOff>
          <xdr:row>32</xdr:row>
          <xdr:rowOff>7620</xdr:rowOff>
        </xdr:to>
        <xdr:sp macro="" textlink="">
          <xdr:nvSpPr>
            <xdr:cNvPr id="14337" name="Object 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4</xdr:col>
      <xdr:colOff>561975</xdr:colOff>
      <xdr:row>0</xdr:row>
      <xdr:rowOff>0</xdr:rowOff>
    </xdr:from>
    <xdr:to>
      <xdr:col>5</xdr:col>
      <xdr:colOff>3906982</xdr:colOff>
      <xdr:row>0</xdr:row>
      <xdr:rowOff>161925</xdr:rowOff>
    </xdr:to>
    <xdr:pic>
      <xdr:nvPicPr>
        <xdr:cNvPr id="8" name="Imagem 7" descr="C:\Users\InfraPC\Pictures\imagesd.jpg">
          <a:extLst>
            <a:ext uri="{FF2B5EF4-FFF2-40B4-BE49-F238E27FC236}">
              <a16:creationId xmlns:a16="http://schemas.microsoft.com/office/drawing/2014/main" id="{00000000-0008-0000-0400-000008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76575" y="0"/>
          <a:ext cx="4107007" cy="161925"/>
        </a:xfrm>
        <a:prstGeom prst="rect">
          <a:avLst/>
        </a:prstGeom>
        <a:ln>
          <a:noFill/>
        </a:ln>
        <a:effectLst>
          <a:softEdge rad="112500"/>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a%20Maria/Desktop/Ana%20Maria%20Dell%20G3%20(Novo)/&#193;rea%20de%20%20Trabalho/LIMOEIRO/Loca&#231;&#227;o%20de%20M&#225;quinas/PLANILHA%20COMPOSI&#199;AO%20DE%20PRE&#199;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MSLM/Desktop/PMSLM/QUADRA%20DE%20S&#195;O%20JO&#195;O%20S&#195;O%20PAULO/OR&#199;AMENTOS%20DIVERSOS/Revitaliza&#231;&#227;o%20pra&#231;a%20S&#227;o%20Louren&#231;o/DOCUME~1/Canela/CONFIG~1/Temp/MC%20-%20Pedro%20de%20Alcantar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PMSLM/Desktop/PMSLM/QUADRA%20DE%20S&#195;O%20JO&#195;O%20S&#195;O%20PAULO/OR&#199;AMENTOS%20DIVERSOS/Revitaliza&#231;&#227;o%20pra&#231;a%20S&#227;o%20Louren&#231;o/DOCUME~1/Canela/CONFIG~1/Temp/MC%20-%20Pedro%20de%20Alcanta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Users\FERNANDO\Downloads\Sec.%20Direitos%20Humanos\Ger&#234;ncia%20de%20Projetos\UFRPE\44.003%20-%20Pr&#233;dio%20de%206%20pavimentos\CD%20-%20VERS&#195;O%20FINAL25-09-07\PR&#201;DIO%20DE%206%20PAVIMENTOS\OR&#199;AMENTOS\orca-elet-refinaria%20por%20bloc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FERNANDO\Downloads\Sec.%20Direitos%20Humanos\Ger&#234;ncia%20de%20Projetos\UFRPE\44.003%20-%20Pr&#233;dio%20de%206%20pavimentos\CD%20-%20VERS&#195;O%20FINAL25-09-07\PR&#201;DIO%20DE%206%20PAVIMENTOS\OR&#199;AMENTOS\orca-elet-refinaria%20por%20blo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cavadeira hidráulica"/>
      <sheetName val="RETROESCAVADEIRA"/>
      <sheetName val="MOTONIVELADORA"/>
      <sheetName val="ROLO COMPACTADOR"/>
      <sheetName val="TRATOR ESTEIRA (2)"/>
      <sheetName val="CAÇAMBA (2)"/>
      <sheetName val="CARROCERIA"/>
      <sheetName val="encargos sociais"/>
      <sheetName val="BDI"/>
      <sheetName val="OPERADOR"/>
      <sheetName val="MOTORISTA"/>
      <sheetName val="PLANILHA FIN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
          <cell r="D7">
            <v>4.0099999999999997E-2</v>
          </cell>
        </row>
        <row r="8">
          <cell r="D8">
            <v>4.0000000000000001E-3</v>
          </cell>
        </row>
        <row r="9">
          <cell r="D9">
            <v>5.5999999999999999E-3</v>
          </cell>
        </row>
        <row r="10">
          <cell r="D10">
            <v>1.11E-2</v>
          </cell>
        </row>
        <row r="12">
          <cell r="D12">
            <v>8.6499999999999994E-2</v>
          </cell>
        </row>
        <row r="18">
          <cell r="D18">
            <v>7.2999999999999995E-2</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IG 03-08-2010"/>
      <sheetName val="PLANILHA"/>
      <sheetName val="MEMORIA"/>
    </sheetNames>
    <sheetDataSet>
      <sheetData sheetId="0" refreshError="1">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1.9500000000000002</v>
          </cell>
          <cell r="E13">
            <v>1.56</v>
          </cell>
          <cell r="F13" t="str">
            <v>EMLURB</v>
          </cell>
        </row>
        <row r="14">
          <cell r="A14" t="str">
            <v>02.01.020</v>
          </cell>
          <cell r="B14" t="str">
            <v>LOCACAO DE EIXO DE PROJETO EM CURVA.</v>
          </cell>
          <cell r="C14" t="str">
            <v>m</v>
          </cell>
          <cell r="D14">
            <v>2.3499999999999996</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8.0299999999999994</v>
          </cell>
          <cell r="F19" t="str">
            <v>EMLURB</v>
          </cell>
        </row>
        <row r="20">
          <cell r="A20" t="str">
            <v>02.01.080</v>
          </cell>
          <cell r="B20" t="str">
            <v>LEVANTAMENTO DE MURO, MEIO FIO, MARGEM DE CANAIS, TESTADAS.</v>
          </cell>
          <cell r="C20" t="str">
            <v>m</v>
          </cell>
          <cell r="D20">
            <v>0.27500000000000002</v>
          </cell>
          <cell r="E20">
            <v>0.22</v>
          </cell>
          <cell r="F20" t="str">
            <v>EMLURB</v>
          </cell>
        </row>
        <row r="21">
          <cell r="A21" t="str">
            <v>02.01.090</v>
          </cell>
          <cell r="B21" t="str">
            <v>LEVANTAMENTO DE POSTES, ARVORES E MARCOS.</v>
          </cell>
          <cell r="C21" t="str">
            <v>Un</v>
          </cell>
          <cell r="D21">
            <v>1.9500000000000002</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v>
          </cell>
          <cell r="F49" t="str">
            <v>SEDUC</v>
          </cell>
        </row>
        <row r="50">
          <cell r="A50" t="str">
            <v>03.01.055</v>
          </cell>
          <cell r="B50" t="str">
            <v xml:space="preserve">DEMOLIÇÃO DE CERCA COM MOURÕES DE CONCRETO E TELA. </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4.1499999999999995</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8.0299999999999994</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12.662500000000001</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50.512499999999996</v>
          </cell>
          <cell r="E67">
            <v>40.409999999999997</v>
          </cell>
          <cell r="F67" t="str">
            <v>SEDUC</v>
          </cell>
        </row>
        <row r="68">
          <cell r="A68" t="str">
            <v>03.01.163</v>
          </cell>
          <cell r="B68" t="str">
            <v>DEMOLIÇÃO DE PAREDE DE GESSO, INCLUSIVE PREPARO PARA REMOÇÃO</v>
          </cell>
          <cell r="C68" t="str">
            <v>m3</v>
          </cell>
          <cell r="D68">
            <v>7.4750000000000005</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104.60000000000001</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90.112500000000011</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12.575000000000001</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7.5124999999999993</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1.4000000000000001</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14.037500000000001</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7.9124999999999996</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3.5749999999999997</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0.48750000000000004</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8.7799999999999994</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97.925000000000011</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296.53749999999997</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11.412500000000001</v>
          </cell>
          <cell r="E163">
            <v>9.1300000000000008</v>
          </cell>
          <cell r="F163" t="str">
            <v>SEDUC</v>
          </cell>
        </row>
        <row r="164">
          <cell r="A164" t="str">
            <v/>
          </cell>
          <cell r="D164">
            <v>0</v>
          </cell>
        </row>
        <row r="165">
          <cell r="A165" t="str">
            <v>03.03.043</v>
          </cell>
          <cell r="B165" t="str">
            <v xml:space="preserve"> 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7.6624999999999996</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36.349999999999994</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197.71249999999998</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3.7624999999999997</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13.462499999999999</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13.462499999999999</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7.4875000000000007</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11.274999999999999</v>
          </cell>
          <cell r="E233">
            <v>9.02</v>
          </cell>
          <cell r="F233" t="str">
            <v>EMLURB</v>
          </cell>
        </row>
        <row r="234">
          <cell r="A234" t="str">
            <v/>
          </cell>
          <cell r="D234">
            <v>0</v>
          </cell>
        </row>
        <row r="235">
          <cell r="A235" t="str">
            <v>04.02.070</v>
          </cell>
          <cell r="B235" t="str">
            <v>TRANSPORTE DE MATERIAL COM D.M.T. 12 KM.</v>
          </cell>
          <cell r="C235" t="str">
            <v>m3</v>
          </cell>
          <cell r="D235">
            <v>13.174999999999999</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20.775000000000002</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15.887500000000001</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23.224999999999998</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27.025000000000002</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41.574999999999996</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30.462500000000002</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40.012499999999996</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45.724999999999994</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15.162500000000001</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26.612499999999997</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34.449999999999996</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47.199999999999996</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50.824999999999996</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22.974999999999998</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28.737499999999997</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26.400000000000002</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20.787499999999998</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26.712500000000002</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10.987499999999999</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15.787500000000001</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49.675000000000004</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15.287500000000001</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29.900000000000002</v>
          </cell>
          <cell r="E467">
            <v>23.92</v>
          </cell>
          <cell r="F467" t="str">
            <v>EMLURB</v>
          </cell>
        </row>
        <row r="468">
          <cell r="A468" t="str">
            <v/>
          </cell>
          <cell r="D468">
            <v>0</v>
          </cell>
        </row>
        <row r="469">
          <cell r="A469" t="str">
            <v>05.02.120</v>
          </cell>
          <cell r="B469" t="str">
            <v xml:space="preserve">ATERRO UTILIZANDO SOLO CIMENTO PARA FUNDACOES(TRACO 1:20)ABRANGENDO ESPALHAMENTO HOMOGEINIZACAO,UMEDECIMENTO E COMPACTACAO MANUAL COM SOQUETE DE 30 KG EM CAMADAS SUCESSIVAS DE 20 CM DE ESPESSURA, INCLUSIVE FORNECIMENTO DO MATERIAL PROVENIENTE DE JAZIDA A </v>
          </cell>
          <cell r="C469" t="str">
            <v>m3</v>
          </cell>
          <cell r="D469">
            <v>129.13749999999999</v>
          </cell>
          <cell r="E469">
            <v>103.31</v>
          </cell>
          <cell r="F469" t="str">
            <v>EMLURB</v>
          </cell>
        </row>
        <row r="470">
          <cell r="A470" t="str">
            <v/>
          </cell>
          <cell r="D470">
            <v>0</v>
          </cell>
        </row>
        <row r="471">
          <cell r="A471" t="str">
            <v>05.02.130</v>
          </cell>
          <cell r="B471" t="str">
            <v xml:space="preserve">ATERRO UTILIZANDO SOLO CIMENTO PARA FUNDACOES(TRACO 1:30)ABRANGENDO ESPALHAMENTO HOMOGEINIZACAO,UMEDECIMENTO E COMPACTACAO MANUAL COM SOQUETE DE 30 KG EM CAMADAS SUCESSIVAS DE 20 CM DE ESPESSURA, INCLUSIVE FORNECIMENTO DO MATERIAL PROVENIENTE DE JAZIDA A </v>
          </cell>
          <cell r="C471" t="str">
            <v>m3</v>
          </cell>
          <cell r="D471">
            <v>116.2375</v>
          </cell>
          <cell r="E471">
            <v>92.99</v>
          </cell>
          <cell r="F471" t="str">
            <v>EMLURB</v>
          </cell>
        </row>
        <row r="472">
          <cell r="A472" t="str">
            <v/>
          </cell>
          <cell r="D472">
            <v>0</v>
          </cell>
        </row>
        <row r="473">
          <cell r="A473" t="str">
            <v>05.02.140</v>
          </cell>
          <cell r="B473" t="str">
            <v xml:space="preserve">ATERRO UTILIZANDO SOLO CIMENTO PARA FUNDACOES(TRACO 1:20)ABRANGENDO ESPALHAMENTO HOMOGEINIZACAO,UMEDECIMENTO E COMPACTACAO MECANICA LEVE EM CAMADAS SUCESSIVAS DE 20 CM DE ESPESSURA,INCLUSIVE FORNECIMENTO DO MATERIAL PROVENIENTE DE JAZIDA A UMA DISTANCIA  </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127.52499999999999</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58.425000000000004</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80.474999999999994</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74.862499999999997</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7.4750000000000005</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6.8374999999999995</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392.59999999999997</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413.47499999999997</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1491.7250000000001</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1784.2875000000001</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1453.5874999999999</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1814.1499999999999</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363.02500000000003</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383.02500000000003</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401.77500000000003</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409.58750000000003</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415.34999999999997</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187.71249999999998</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52.925000000000004</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40.637499999999996</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99.637499999999989</v>
          </cell>
          <cell r="E741">
            <v>79.709999999999994</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99.462499999999991</v>
          </cell>
          <cell r="E755">
            <v>79.569999999999993</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105.98750000000001</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117.72500000000001</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116.98750000000001</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123.32499999999999</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124.48750000000001</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 xml:space="preserve"> 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0.91</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1816.6499999999999</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54.800000000000004</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10.887500000000001</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0.21250000000000002</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0.76249999999999996</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42.162499999999994</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 xml:space="preserve">SUBSTITUIÇÃO DAS CHAPAS DA BASE DOS PILARES DA ESTRUTURA METÁLICA, DA COBERTA DE UMA QUADRA, PELA CHAPA 7/8" SAC 41, INCLUSIVE RETIRADA DA CHAPA DANIFICADA, SUBSTITUIÇÃO DE PORCAS E ARRUELAS. </v>
          </cell>
          <cell r="C893" t="str">
            <v>m2</v>
          </cell>
          <cell r="D893">
            <v>1136.9750000000001</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1.4000000000000001</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43.724999999999994</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216.29999999999998</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200.45000000000002</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60.824999999999996</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44.487500000000004</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83.674999999999997</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27.912499999999998</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27.650000000000002</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22.337500000000002</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22.025000000000002</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41.037499999999994</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40.599999999999994</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12.649999999999999</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114.60000000000001</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30.462500000000002</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86.024999999999991</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124.01249999999999</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96.300000000000011</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106.30000000000001</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125.73750000000001</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47.387499999999996</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7.2624999999999993</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0.86249999999999993</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12.037500000000001</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2.5374999999999996</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1.7249999999999999</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106.67500000000001</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24.212500000000002</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40.925000000000004</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38.362500000000004</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11.825000000000001</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125.36250000000001</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25.837500000000002</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58.737500000000004</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87.137499999999989</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36.800000000000004</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60.412499999999994</v>
          </cell>
          <cell r="E1151">
            <v>48.33</v>
          </cell>
          <cell r="F1151" t="str">
            <v>SEDUC</v>
          </cell>
        </row>
        <row r="1152">
          <cell r="A1152" t="str">
            <v/>
          </cell>
          <cell r="D1152">
            <v>0</v>
          </cell>
        </row>
        <row r="1153">
          <cell r="A1153" t="str">
            <v>08.03.060</v>
          </cell>
          <cell r="B1153" t="str">
            <v xml:space="preserve">FORNECIMENTO E INSTALAÇÃO DE TELHA TRANSLÚCIDA DE FIBRA DE VIDRO, UMA ÁGUA, PERFIL ONDULADO, ESP.=0.08MM - 2,13X1,10M, PARA FIXAÇÃO COM PARAFUSO GALVANIZADO COM ARRUELA DE PLÁSTICO OU BORRACHA.INCLINAÇÃO 27%.   </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20.924999999999997</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 xml:space="preserve">IMPERMEABILIZAÇÃO COM 6 DEMÃOS DE EMULSÃO ASFÁLTICA VEDAPREN PRETO OU SIMILAR, SEM REGULARIZAÇÃO DA SUPERFÍCIE E SEM PROTEÇÃO MECÂNICA   </v>
          </cell>
          <cell r="C1179" t="str">
            <v>m2</v>
          </cell>
          <cell r="D1179">
            <v>25.837500000000002</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440.58750000000003</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 xml:space="preserve">FORNECIMENTO E COLOCAÇÃO DE GRADE  DE CANTO PARA PORTA, EM MADEIRA DE LEI, VÃO DE 0,80 X 2,10M., ESP= 3,00 CM, LARGURA 10 CM, COM ALISAR EM APENAS UM LADO. </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218.48749999999998</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218.48749999999998</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238.83749999999998</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279.34999999999997</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391.15000000000003</v>
          </cell>
          <cell r="E1233">
            <v>312.92</v>
          </cell>
          <cell r="F1233" t="str">
            <v>SEDUC</v>
          </cell>
        </row>
        <row r="1234">
          <cell r="A1234" t="str">
            <v/>
          </cell>
          <cell r="D1234">
            <v>0</v>
          </cell>
        </row>
        <row r="1235">
          <cell r="A1235" t="str">
            <v>09.01.109</v>
          </cell>
          <cell r="B1235" t="str">
            <v xml:space="preserve">MÃO DE OBRA PARA COLOCAÇÃO DE GRADE DE PORTA COMPLETA EM MADEIRA DE LEI PARA VÃO DE 0,60 x 2,10M ATÉ 0,90 x 2,10M. </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53.762499999999996</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29.212500000000002</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239.01250000000002</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341.66249999999997</v>
          </cell>
          <cell r="E1283">
            <v>273.33</v>
          </cell>
          <cell r="F1283" t="str">
            <v>SEDUC</v>
          </cell>
        </row>
        <row r="1284">
          <cell r="A1284" t="str">
            <v/>
          </cell>
          <cell r="D1284">
            <v>0</v>
          </cell>
        </row>
        <row r="1285">
          <cell r="A1285" t="str">
            <v>09.02.110</v>
          </cell>
          <cell r="B1285" t="str">
            <v xml:space="preserve"> 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908.51249999999993</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244.63750000000002</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74.424999999999997</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83.612499999999997</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54.699999999999996</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186.70000000000002</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249.73749999999998</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13.774999999999999</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54.974999999999994</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74.099999999999994</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111.22500000000001</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51.449999999999996</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11.174999999999999</v>
          </cell>
          <cell r="E1475">
            <v>8.94</v>
          </cell>
          <cell r="F1475" t="str">
            <v>SEDUC</v>
          </cell>
        </row>
        <row r="1476">
          <cell r="A1476" t="str">
            <v/>
          </cell>
          <cell r="D1476">
            <v>0</v>
          </cell>
        </row>
        <row r="1477">
          <cell r="A1477" t="str">
            <v>11.12.010</v>
          </cell>
          <cell r="B1477" t="str">
            <v xml:space="preserve">FORNECIMENTO E COLOCAÇÃO DE CARPETE EM PAREDE, CARPETE DILLOP OU SIMILAR, ESPESSURA 3,5MM, COR BEGE. </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41.662499999999994</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51.050000000000004</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10.700000000000001</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228.33749999999998</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18.787499999999998</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52.599999999999994</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45.012499999999996</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83.037500000000009</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55.412499999999994</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76.412500000000009</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105.67500000000001</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38.050000000000004</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13.274999999999999</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13.987499999999999</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41.224999999999994</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44.474999999999994</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36.949999999999996</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96.587499999999991</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83.037500000000009</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89.537499999999994</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410.21250000000003</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202.39999999999998</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14.712499999999999</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10.024999999999999</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8.5124999999999993</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11.200000000000001</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8.3249999999999993</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12.787500000000001</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21.462500000000002</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10.649999999999999</v>
          </cell>
          <cell r="E1757">
            <v>8.52</v>
          </cell>
          <cell r="F1757" t="str">
            <v>EMLURB</v>
          </cell>
        </row>
        <row r="1758">
          <cell r="A1758" t="str">
            <v/>
          </cell>
          <cell r="D1758">
            <v>0</v>
          </cell>
        </row>
        <row r="1759">
          <cell r="A1759" t="str">
            <v>16.04.051</v>
          </cell>
          <cell r="B1759" t="str">
            <v xml:space="preserve">PINTURA A ÓLEO EM ESQUADRIAS DE MADEIRA, DUAS DEMÃOS, COM APARELHAMENTO, SEM EMASSAMENTO E SEM APLICAÇÃO DE FUNDO BRANCO FOSCO. INCLUSO LIXAMENTO. </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23.799999999999997</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15.549999999999999</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10.549999999999999</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7.7875000000000005</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10.262500000000001</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9.0375000000000014</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18.174999999999997</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 xml:space="preserve">DEMARCACAO E PINTURA A BASE DE TINTA ACRILICA CORALPISO, NOVACOR OU SIMILAR, COM TRINCHA DE FAIXA COM 5CM DE LARGURA PARA QUADRAS DE ESPORTES, ESTACIONAMENTOS, ETC(02 DEMAOS), INCLUSIVE PREPARO DA SUPERFICIE QUE DEVE ESTAR LIMPA SECA E ISENTA DE GORDURA, </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36.637499999999996</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22.174999999999997</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1819" t="str">
            <v>m</v>
          </cell>
          <cell r="D1819">
            <v>49.412500000000001</v>
          </cell>
          <cell r="E1819">
            <v>39.53</v>
          </cell>
          <cell r="F1819" t="str">
            <v>SEDUC</v>
          </cell>
        </row>
        <row r="1820">
          <cell r="A1820" t="str">
            <v/>
          </cell>
          <cell r="D1820">
            <v>0</v>
          </cell>
        </row>
        <row r="1821">
          <cell r="A1821" t="str">
            <v>17.01.115</v>
          </cell>
          <cell r="B1821" t="str">
            <v xml:space="preserve">FORNECIMENTO E EXECUÇÃO DE CALÇADA DE CONTORNO COM 1,40M DE LARGURA, BASE EM CONCRETO MAGRO 1:4:8 COM 0,05M, CIMENTADO ÁSPERO 1:4 ESP.2,00CM E ALVENARIA DE TIJOLO DE 08 FUROS DE 1 VEZ PARA CONTENÇÃO DO ATERRO H=20CM, INCLUSIVE ESCAVAÇÃO, REMOÇÃO E ATERRO </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54.662499999999994</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57.512499999999996</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22.337500000000002</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24091.662500000002</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105.64999999999999</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8.3874999999999993</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8.6999999999999993</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24.224999999999998</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122.21249999999999</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 xml:space="preserve">CONSTRUCAO DE BANCO EM CONCRETO ARMADO REVESTIDO COM GRANITO ARTIFICIAL NA COR CINZA, COM APOIOS A CADA 2.00M, EM ALVENARIA DE 1/2 VEZ, CHAPISCADA E REVESTIDA SOBRE SAPATA DE CONCRETO ARMADO, INCLUSIVE ESCAVACAO, REATERRO E REMOCAO (MOD. AV-27/2000 OPCAO </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830.86250000000007</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85.662499999999994</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437.46250000000003</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843.71250000000009</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443.71250000000003</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762.46250000000009</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1006.2125000000001</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818.71250000000009</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388.71250000000003</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843.71250000000009</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1006.2125000000001</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915.22499999999991</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73.037499999999994</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 xml:space="preserve">FORNECIMENTO E ASSENTAMENTRO DE CONJUNTO PARA COLETA SELETIVA COM QUATRO COLETORES EM POLIETILENO COM CAPACIDADE DE 50 LITROS, ESTRUTURA DE SUPORTE METÁLICA, INCLUSO A IMPRESSÃO DO LOGOTIPO "GOVERNO DO ESTADO", FIXADOS COM PARAF GALVANIZ. SEXTAVADO ROSCA </v>
          </cell>
          <cell r="C2037" t="str">
            <v>Cj</v>
          </cell>
          <cell r="D2037">
            <v>740.84999999999991</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7.8500000000000005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386.66249999999997</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411.66249999999997</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427.91249999999997</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744.73749999999995</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500.41249999999997</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480.34999999999997</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806.59999999999991</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1012.8499999999999</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59.800000000000004</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50.012499999999996</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82.274999999999991</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110.02499999999999</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75.475000000000009</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110.73750000000001</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18.487499999999997</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76.612499999999997</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27.862499999999997</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274.03749999999997</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26.924999999999997</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85.237499999999997</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77.862499999999997</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22.799999999999997</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22.799999999999997</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22.799999999999997</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22.799999999999997</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22.799999999999997</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22.799999999999997</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22.799999999999997</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22.799999999999997</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41.050000000000004</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7.9749999999999996</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12.212499999999999</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10.387500000000001</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13.725000000000001</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20.099999999999998</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50.599999999999994</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26.662499999999998</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15.237499999999999</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36.175000000000004</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12.162500000000001</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61.675000000000004</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15.600000000000001</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22.549999999999997</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23.275000000000002</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2.6624999999999996</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2.6624999999999996</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44.262499999999996</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6.5874999999999995</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15.387500000000001</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22.025000000000002</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11.637500000000001</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14.112499999999999</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11.799999999999999</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489.26250000000005</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50.724999999999994</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86.024999999999991</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231.02499999999998</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824.41249999999991</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1014.7750000000001</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53.112500000000004</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78.989999999999995</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89.537499999999994</v>
          </cell>
          <cell r="E2547">
            <v>71.63</v>
          </cell>
          <cell r="F2547" t="str">
            <v>SEDUC</v>
          </cell>
        </row>
        <row r="2548">
          <cell r="A2548" t="str">
            <v/>
          </cell>
          <cell r="D2548">
            <v>0</v>
          </cell>
        </row>
        <row r="2549">
          <cell r="A2549" t="str">
            <v>18.23.021</v>
          </cell>
          <cell r="B2549" t="str">
            <v xml:space="preserve">PONTO DE INTERRUPTOR COM 2 SEÇÕES SIMPLES,INSTALAÇÃO APARENTE EM CONDULETES METÁLICOS, INCLUSIVE ELETRODUTOS DE PVC RÍGIDO ROSCÁVEL 3/4" COM 6,00M, LUVAS E CURVAS LONGAS EM PVC, ABRAÇADEIRAS TIPO "D", BUCHAS E ARRUELAS DE ALUMÍNIO E FIO DE COBRE, TEMPERA </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 xml:space="preserve">PONTO DE TOMADA UNIVERSAL 2P 10A/250V,INSTALAÇÃO APARENTE, EM CONDULETES METÁLICOS, INCLUSIVE ELETRODUTO DE PVC RÍGIDO ROSCÁVEL 3/4", LUVAS E CURVAS LONGAS EM PVC, ABRAÇADEIRAS TIPO "D" BUCHAS E ARRUELAS DE ALUMÍNIO, FIO DE COBRE, TEMPERA MOLE, CLASSE 1, </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90.512499999999989</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86.237499999999997</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458.63750000000005</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24.987499999999997</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78.174999999999997</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111.36250000000001</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218.52499999999998</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103.17500000000001</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195.21249999999998</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458.16249999999997</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448.16249999999997</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220.10000000000002</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3865.7625000000003</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3865.7625000000003</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53.324999999999996</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53.224999999999994</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14.299999999999999</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31.612499999999997</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61.887499999999996</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75.924999999999997</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210.76250000000002</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407.22499999999997</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237.86249999999998</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862.69999999999993</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508.08750000000003</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382.22499999999997</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225.36249999999998</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808.51249999999993</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 xml:space="preserve">FORNECIMENTO DE CABO DE COBRE, ENCORDOAMENTO CLASSE 2,ISOLAMENTO DE PVC 70 C,TIPO BWF,750V FOREPLAST OU SIMILAR,SM-6MM2,PARA DOIS LANCES DE REDE,INCLUSIVE ARMACAO SECUNDARIA B2,ISOLADORES, PARAFUSOS, BRACADEIRA REDONDA DE FERRO GALV. A FOGO,EQUIPAMENTO E </v>
          </cell>
          <cell r="C2815" t="str">
            <v>Un</v>
          </cell>
          <cell r="D2815">
            <v>463.47499999999997</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750.53749999999991</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425.73749999999995</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726.11249999999995</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1089.1625000000001</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1389.5375000000001</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1003.9875000000001</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874.26249999999993</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1583.9750000000001</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826.23749999999995</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370.09999999999997</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482.59999999999997</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460.90000000000003</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212.67499999999998</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798.05000000000007</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332.59999999999997</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432.59999999999997</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196.77499999999998</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454.47499999999997</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 xml:space="preserve">FORNECIMENTO DE CABO DE COBRE, ENCORDOAMENTO CLASSE 2, ISOLAMENTO DE PVC 70 C, TIPO BWF, 750V, FOREPLAST OU SIMILAR, SM-16MM2, PARA UM LANCE DE REDE, INCLUSIVE ARMACAO SECUNDARIA B1, ISOLADOR, PARAFUSOS, BRACADEIRA REDONDA DE FERRO GALV.A FOGO, ANDAIME E </v>
          </cell>
          <cell r="C2973" t="str">
            <v>Un</v>
          </cell>
          <cell r="D2973">
            <v>508.65000000000003</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956.80000000000007</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 xml:space="preserve">FORNECIMENTO DE CABO DE COBRE, ENCORDOAMENTO CLASSE 2, ISOLAMENTO DE PVC 70 C, TIPO BWF, 750V, FOREPLAST OU SIMILAR, SM-16MM2, PARA QUATRO LANCES DE REDE, INCLUSIVE ARMACAO SECUNDARIA B4, ISOLADORES, PARAFUSOS, BRACADEIRAS REDONDAS DE FERRO GALV. A FOGO, </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1350.5375000000001</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1789.8500000000001</v>
          </cell>
          <cell r="E2987">
            <v>1431.88</v>
          </cell>
          <cell r="F2987" t="str">
            <v>EMLURB</v>
          </cell>
        </row>
        <row r="2988">
          <cell r="A2988" t="str">
            <v/>
          </cell>
          <cell r="D2988">
            <v>0</v>
          </cell>
        </row>
        <row r="2989">
          <cell r="A2989" t="str">
            <v>18.27.130</v>
          </cell>
          <cell r="B2989" t="str">
            <v xml:space="preserve">FORNECIMENTO DE CABO DE COBRE, ENCORDOAMENTO CLASSE 2, ISOLAMENTO DE PVC 70 C, TIPO BWF, 750V, FOREPLAST OU SIMILAR, SM-25MM2, PARA UM LANCE DE REDE,INCLUSIVE ARMACAO SECUNDARIA B1, ISOLADOR, PARAFUSOS, BRACADEIRA REDONDA DE FERRO GALV. A FOGO, ANDAIME E </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 xml:space="preserve">FORNECIMENTO DE CABO DE COBRE, ENCORDOAMENTO CLASSE 2, ISOLAMENTO DE PVC 70 C, TIPO BWF, 750V, FOREPLAST OU SIMILAR, SM-25MM2, PARA QUATRO LANCES DE REDE,INCLUSIVE ARMACAO SECUNDARIA B4,ISOLADORES,PARAFUSOS,BRACADEIRAS REDONDAS DE F. GALV. A FOGO,ANDAIME </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745.08750000000009</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885.71250000000009</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920.40000000000009</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122.69999999999999</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784.46250000000009</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744.15000000000009</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803.21250000000009</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42.699999999999996</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13.174999999999999</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23.337500000000002</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 xml:space="preserve">BANCO DE CAPACITORES, AUTOMATIZADO ATRAVÉS DE CONTROLADOR LÓGICO PROGRAMÁVEL, MEDIDOR DE FATOR DE POTÊNCIA, COMPOSTO POR 06 ESTÁGIOS DE 20 KVar, TOTALIZANDO 120 KVAr, INCLUSIVE PAINEL, CONTACTORES E DEMAIS COMPONENTES. </v>
          </cell>
          <cell r="C3147" t="str">
            <v>Un</v>
          </cell>
          <cell r="D3147">
            <v>22348.125</v>
          </cell>
          <cell r="E3147">
            <v>17878.5</v>
          </cell>
          <cell r="F3147" t="str">
            <v>SEDUC</v>
          </cell>
        </row>
        <row r="3148">
          <cell r="A3148" t="str">
            <v/>
          </cell>
          <cell r="D3148">
            <v>0</v>
          </cell>
        </row>
        <row r="3149">
          <cell r="A3149" t="str">
            <v>18.40.090</v>
          </cell>
          <cell r="B3149" t="str">
            <v xml:space="preserve"> 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49.699999999999996</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7.5124999999999993</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8.8249999999999993</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61.574999999999996</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8.0749999999999993</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12.137500000000001</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18.162499999999998</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107.72500000000001</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183.02499999999998</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14.924999999999999</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4.1499999999999995</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11.899999999999999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822.88749999999993</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205.17499999999998</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36.175000000000004</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78.899999999999991</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100.73750000000001</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87.725000000000009</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55.512499999999996</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99.175000000000011</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47.175000000000004</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73.424999999999997</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42.175000000000004</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352.22499999999997</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852.22499999999991</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8.7874999999999996</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15.862499999999999</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51.550000000000004</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73.849999999999994</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 xml:space="preserve">FORNECIMENTO E MONTAGEM DE RESERVATÓRIO METÁLICO TIPO TAÇA, EM AÇO CARBONO USI SAC 41, COM CAPACIDADE PARA 6.000LITROS, TRATAMENTO INTERNO COM JATO ABRASIVO AO METAL BRANCO PADRÃO SA3, ACABAMENTO EM EPÓXI-POLIAMIDA ALTA ESPESSURA E TRATAMENTO EXTERNO COM </v>
          </cell>
          <cell r="C3477" t="str">
            <v>Un</v>
          </cell>
          <cell r="D3477">
            <v>12515.074999999999</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 xml:space="preserve"> 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 xml:space="preserve">EXECUÇÃO  DE POÇO TUBULAR PROFUNDO NA ESCOLA COMPOSITOR ANTÔNIO MARIA, INCLUSIVE INSTAÇÃO HIDRÁULICA, BOMBA SUBMERSA, INCLUSIVE ANÁLISE DA ÁGUA, LICENÇA DE INSTALAÇÃO E OPERAÇÃO DO POÇO, INSTALAÇÃO DO QUADRO DE COMANDO, LIGAÇÃO ELÉTRICA NECESSÁRIA PARA O </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399.88750000000005</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 xml:space="preserve">EXEC. DE SUB-BASE ESTABILIZADA GRANULOMETR. ABRANGENDO ESPALHAMENTO, HOMOG., UMEDECIMENTO E COMPACTACAO COM ESPESSURA DE 12,0 CM, TEOR DE COMPACTACAO A 100 POR CENTO AASHO INTERMED. (DNER-ME-48-64),INCLUSIVE FORNEC. DO MATERIAL PROV. DE JAZIDA(CBR 20 POR </v>
          </cell>
          <cell r="C3513" t="str">
            <v>m2</v>
          </cell>
          <cell r="D3513">
            <v>6.0374999999999996</v>
          </cell>
          <cell r="E3513">
            <v>4.83</v>
          </cell>
          <cell r="F3513" t="str">
            <v>EMLURB</v>
          </cell>
        </row>
        <row r="3514">
          <cell r="A3514" t="str">
            <v/>
          </cell>
          <cell r="D3514">
            <v>0</v>
          </cell>
        </row>
        <row r="3515">
          <cell r="A3515" t="str">
            <v>20.02.020</v>
          </cell>
          <cell r="B3515" t="str">
            <v xml:space="preserve">EXEC. DE SUB-BASE ESTABILIZADA GRANULOMETR. ABRANGENDO ESPALHAMENTO, HOMOG., UMEDECIMENTO E COMPACTACAO COM ESPESSURA DE 15,0 CM, TEOR DE COMPACTACAO A 100 POR CENTO AASHO INTERMED. (DNER-ME-48-64),INCLUSIVE FORNEC. DO MATERIAL PROV. DE JAZIDA(CBR 20 POR </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1.4000000000000001</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12.212499999999999</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14.662500000000001</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362.04999999999995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77.112499999999997</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7.5375000000000005</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465.03749999999997</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21.037499999999998</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55.199999999999996</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50.199999999999996</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56.449999999999996</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12.575000000000001</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44.362500000000004</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 xml:space="preserve">REPOSICAO DE MEIO-FIO DE PEDRA GRANIT. OU DE CONCRETO , REJUNTADO COM ARG. DE CIM. E AREIA 1 2, E LINHA DAGUA DE PARALEL. ASSENT. SOBRE MIST. DE CIM. E AREIA 1 6 C/ 6 CM DE ESPESSURA E REJ. C/ ARG DE CIM. E AREIA 1 2,INCLUSIVE BASE DE CONC.1 4 8 C/ 10 CM </v>
          </cell>
          <cell r="C3675" t="str">
            <v>m</v>
          </cell>
          <cell r="D3675">
            <v>22.400000000000002</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86.974999999999994</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971.96250000000009</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2043.5749999999998</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34.449999999999996</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39.474999999999994</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91.475000000000009</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80.349999999999994</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236.96249999999998</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196.29999999999998</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214.86249999999998</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202.86249999999998</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398.29999999999995</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799.77500000000009</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26.549999999999997</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46.224999999999994</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30.987499999999997</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36.487500000000004</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76.712499999999991</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91.762499999999989</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86.537500000000009</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105.85000000000001</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125.96249999999999</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79.239999999999995</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116.05000000000001</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185.04999999999998</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216.51250000000002</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22.037499999999998</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32.574999999999996</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42.787499999999994</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104.60000000000001</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210.85000000000002</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410.90000000000003</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10.149999999999999</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26.924999999999997</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40.737500000000004</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81.662499999999994</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116.05000000000001</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26.400000000000002</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9.3500000000000014</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11.225000000000001</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 xml:space="preserve">LIMP.MANUAL DE CANAL OU CANALETA,ABERTA OU C/ TAMPA MOVEL,PROFUND.ATE 1,50M EM LOCAIS PROX. DE ENCOSTAS DE MORROS,PLANICIES OU ALAGADOS , C/ TRANSP. MAT. RETIRADO EM CARRO DE MAO ATE 100M DIST. E CARGA EM CACAMBA ESTAC. E/OU CAM BASC.INC. M.O. C/ INSAL., </v>
          </cell>
          <cell r="C4045" t="str">
            <v>m3</v>
          </cell>
          <cell r="D4045">
            <v>32.662500000000001</v>
          </cell>
          <cell r="E4045">
            <v>26.13</v>
          </cell>
          <cell r="F4045" t="str">
            <v>EMLURB</v>
          </cell>
        </row>
        <row r="4046">
          <cell r="A4046" t="str">
            <v/>
          </cell>
          <cell r="D4046">
            <v>0</v>
          </cell>
        </row>
        <row r="4047">
          <cell r="A4047" t="str">
            <v>21.09.310</v>
          </cell>
          <cell r="B4047" t="str">
            <v xml:space="preserve">LIMP.MANUAL DE CANAL OU CANALETA,ABERTA OU C/ TAMPA MOVEL,PROF. ACIMA 1,50M EM LOCAIS PROX. DE ENCOSTAS DE MORROS,PLANICIES OU ALAGADOS , C/ TRANSP. MAT. RETIRADO EM CARRO DE MAO ATE 100M DIST. E CARGA EM CACAMBA ESTAC. E/OU CAM BASC.INC. M.O. C/ INSAL., </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63.112500000000004</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40.612500000000004</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75.287499999999994</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75.287499999999994</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75.287499999999994</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73.224999999999994</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61.349999999999994</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12.737499999999999</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45.012499999999996</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39.449999999999996</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63.724999999999994</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219.01250000000002</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244.01250000000002</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 xml:space="preserve">DET 03 E DET 20 - FORNECIMENTO E COLOCAÇÃO DE CUBA EM AÇO INOX 50X40X25CM AISI-304-18/8, INCLUSIVE VÁLVULA METÁLICA 3 1/2"" PARA  CUBA INOX E SIFÃO METÁLICO EM INOX 1 1/2"" X 2"". </v>
          </cell>
          <cell r="C4131" t="str">
            <v>Un</v>
          </cell>
          <cell r="D4131">
            <v>860.38749999999993</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394.09999999999997</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78.612499999999997</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111.89999999999999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28.487499999999997</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49.675000000000004</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89.087499999999991</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8083.3374999999996</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8270.8374999999996</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21.412499999999998</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46.974999999999994</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30.612499999999997</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83.699999999999989</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125.82499999999999</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204.16250000000002</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245.83749999999998</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443.23749999999995</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15.787500000000001</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94.912500000000009</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 xml:space="preserve">SEDUC </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 xml:space="preserve">SEDUC </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 xml:space="preserve">SEDUC </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 xml:space="preserve">SEDUC </v>
          </cell>
        </row>
        <row r="4354">
          <cell r="A4354" t="str">
            <v/>
          </cell>
          <cell r="D4354">
            <v>0</v>
          </cell>
        </row>
        <row r="4355">
          <cell r="A4355" t="str">
            <v>23.08.011</v>
          </cell>
          <cell r="B4355" t="str">
            <v xml:space="preserve">FORNECIMENTO E INSTALAÇÃO DE ABRAÇADEIRA TIPO BANDEIRA REFORÇADA C/PERFIL DIAM. 2". </v>
          </cell>
          <cell r="C4355" t="str">
            <v>Un</v>
          </cell>
          <cell r="D4355">
            <v>57.074999999999996</v>
          </cell>
          <cell r="E4355">
            <v>45.66</v>
          </cell>
          <cell r="F4355" t="str">
            <v xml:space="preserve">SEDUC </v>
          </cell>
        </row>
        <row r="4356">
          <cell r="A4356" t="str">
            <v/>
          </cell>
          <cell r="D4356">
            <v>0</v>
          </cell>
        </row>
        <row r="4357">
          <cell r="A4357" t="str">
            <v>23.08.012</v>
          </cell>
          <cell r="B4357" t="str">
            <v>FORNECIMENTO E INSTALAÇÃO DE ABRAÇADEIRA GUIA PARA MASTRO SIMPLES COM 01 DESCIDA.</v>
          </cell>
          <cell r="C4357" t="str">
            <v>Un</v>
          </cell>
          <cell r="D4357">
            <v>15.387500000000001</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35.387499999999996</v>
          </cell>
          <cell r="E4359">
            <v>28.31</v>
          </cell>
          <cell r="F4359" t="str">
            <v xml:space="preserve">SEDUC </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 xml:space="preserve">SEDUC </v>
          </cell>
        </row>
        <row r="4362">
          <cell r="A4362" t="str">
            <v/>
          </cell>
          <cell r="D4362">
            <v>0</v>
          </cell>
        </row>
        <row r="4363">
          <cell r="A4363" t="str">
            <v>23.08.015</v>
          </cell>
          <cell r="B4363" t="str">
            <v>FORNECIMENTO E INSTALAÇÃO DE CABO DE ALUMINIO NU 1/0 CAA</v>
          </cell>
          <cell r="C4363" t="str">
            <v>m</v>
          </cell>
          <cell r="D4363">
            <v>27.487499999999997</v>
          </cell>
          <cell r="E4363">
            <v>21.99</v>
          </cell>
          <cell r="F4363" t="str">
            <v xml:space="preserve">SEDUC </v>
          </cell>
        </row>
        <row r="4364">
          <cell r="A4364" t="str">
            <v/>
          </cell>
          <cell r="D4364">
            <v>0</v>
          </cell>
        </row>
        <row r="4365">
          <cell r="A4365" t="str">
            <v>23.08.016</v>
          </cell>
          <cell r="B4365" t="str">
            <v xml:space="preserve">FORNECIMENTO E INSTALAÇÃO DE ABRAÇADEIRA PARA PARA-RAIO EM POSTE </v>
          </cell>
          <cell r="C4365" t="str">
            <v>Un</v>
          </cell>
          <cell r="D4365">
            <v>37.162500000000001</v>
          </cell>
          <cell r="E4365">
            <v>29.73</v>
          </cell>
          <cell r="F4365" t="str">
            <v xml:space="preserve">SEDUC </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75.787500000000009</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 xml:space="preserve">SERVICO TOPOGRAFICO DE PEQUENO PORTE ( PRECO MINIMO ),DIARIA DE UMA EQUIPE COM TOPOGRAFO, QUATRO AUXILIARES , TEODOLITO , NIVEL OTICO ETC.  </v>
          </cell>
          <cell r="C4385" t="str">
            <v>Un</v>
          </cell>
          <cell r="D4385">
            <v>847.375</v>
          </cell>
          <cell r="E4385">
            <v>677.9</v>
          </cell>
          <cell r="F4385" t="str">
            <v>SINAPI</v>
          </cell>
        </row>
        <row r="4386">
          <cell r="A4386" t="str">
            <v/>
          </cell>
          <cell r="D4386">
            <v>0</v>
          </cell>
        </row>
        <row r="4387">
          <cell r="A4387" t="str">
            <v>300301010</v>
          </cell>
          <cell r="B4387" t="str">
            <v xml:space="preserve">DEMOLICAO DE COBERTURA COM TELHAS CERAMICAS.  </v>
          </cell>
          <cell r="C4387" t="str">
            <v>m2</v>
          </cell>
          <cell r="D4387">
            <v>4.1499999999999995</v>
          </cell>
          <cell r="E4387">
            <v>3.32</v>
          </cell>
          <cell r="F4387" t="str">
            <v>SINAPI</v>
          </cell>
        </row>
        <row r="4388">
          <cell r="A4388" t="str">
            <v/>
          </cell>
          <cell r="D4388">
            <v>0</v>
          </cell>
        </row>
        <row r="4389">
          <cell r="A4389" t="str">
            <v>300301020</v>
          </cell>
          <cell r="B4389" t="str">
            <v xml:space="preserve">DEMOLICAO DE COBERTURA COM TELHA ONDULADA DE FIBROCIMENTO.  </v>
          </cell>
          <cell r="C4389" t="str">
            <v>m2</v>
          </cell>
          <cell r="D4389">
            <v>1.8374999999999999</v>
          </cell>
          <cell r="E4389">
            <v>1.47</v>
          </cell>
          <cell r="F4389" t="str">
            <v>SINAPI</v>
          </cell>
        </row>
        <row r="4390">
          <cell r="A4390" t="str">
            <v/>
          </cell>
          <cell r="D4390">
            <v>0</v>
          </cell>
        </row>
        <row r="4391">
          <cell r="A4391" t="str">
            <v>300301030</v>
          </cell>
          <cell r="B4391" t="str">
            <v xml:space="preserve">DEMOLICAO DE ESTRUTURA DE MADEIRA PARA COBERTA.  </v>
          </cell>
          <cell r="C4391" t="str">
            <v>m2</v>
          </cell>
          <cell r="D4391">
            <v>8.9249999999999989</v>
          </cell>
          <cell r="E4391">
            <v>7.14</v>
          </cell>
          <cell r="F4391" t="str">
            <v>SINAPI</v>
          </cell>
        </row>
        <row r="4392">
          <cell r="A4392" t="str">
            <v/>
          </cell>
          <cell r="D4392">
            <v>0</v>
          </cell>
        </row>
        <row r="4393">
          <cell r="A4393" t="str">
            <v>300301042</v>
          </cell>
          <cell r="B4393" t="str">
            <v xml:space="preserve">DEMOLICAO DE FORRO EM PLACAS DE GESSO APLICADAS EM ESTRUTURA DE MADEIRA OU LAJE.  </v>
          </cell>
          <cell r="C4393" t="str">
            <v>m2</v>
          </cell>
          <cell r="D4393">
            <v>1.2250000000000001</v>
          </cell>
          <cell r="E4393">
            <v>0.98</v>
          </cell>
          <cell r="F4393" t="str">
            <v>SINAPI</v>
          </cell>
        </row>
        <row r="4394">
          <cell r="A4394" t="str">
            <v/>
          </cell>
          <cell r="D4394">
            <v>0</v>
          </cell>
        </row>
        <row r="4395">
          <cell r="A4395" t="str">
            <v>300301044</v>
          </cell>
          <cell r="B4395" t="str">
            <v xml:space="preserve">DEMOLICAO DE FORRO EM MADEIRA  </v>
          </cell>
          <cell r="C4395" t="str">
            <v>m2</v>
          </cell>
          <cell r="D4395">
            <v>4.0125000000000002</v>
          </cell>
          <cell r="E4395">
            <v>3.21</v>
          </cell>
          <cell r="F4395" t="str">
            <v>SINAPI</v>
          </cell>
        </row>
        <row r="4396">
          <cell r="A4396" t="str">
            <v/>
          </cell>
          <cell r="D4396">
            <v>0</v>
          </cell>
        </row>
        <row r="4397">
          <cell r="A4397" t="str">
            <v>300301046</v>
          </cell>
          <cell r="B4397" t="str">
            <v xml:space="preserve">DEMOLIÇÃO DE FORRO EM PVC  </v>
          </cell>
          <cell r="C4397" t="str">
            <v>m2</v>
          </cell>
          <cell r="D4397">
            <v>1.9375</v>
          </cell>
          <cell r="E4397">
            <v>1.55</v>
          </cell>
          <cell r="F4397" t="str">
            <v>SINAPI</v>
          </cell>
        </row>
        <row r="4398">
          <cell r="A4398" t="str">
            <v/>
          </cell>
          <cell r="D4398">
            <v>0</v>
          </cell>
        </row>
        <row r="4399">
          <cell r="A4399" t="str">
            <v>300301050</v>
          </cell>
          <cell r="B4399" t="str">
            <v xml:space="preserve">RETIRADA DE ESQUADRIAS DE MADEIRA OU METALICAS.  </v>
          </cell>
          <cell r="C4399" t="str">
            <v>m2</v>
          </cell>
          <cell r="D4399">
            <v>5.3000000000000007</v>
          </cell>
          <cell r="E4399">
            <v>4.24</v>
          </cell>
          <cell r="F4399" t="str">
            <v>SINAPI</v>
          </cell>
        </row>
        <row r="4400">
          <cell r="A4400" t="str">
            <v/>
          </cell>
          <cell r="D4400">
            <v>0</v>
          </cell>
        </row>
        <row r="4401">
          <cell r="A4401" t="str">
            <v>300301053</v>
          </cell>
          <cell r="B4401" t="str">
            <v xml:space="preserve">REMOÇÃO DE ALAMBRADO EM TELA INCLUSIVE ESTRUTURA DE SUSTENTAÇÃO EM TUBOS DE FERRO GALVANIZADO.  </v>
          </cell>
          <cell r="C4401" t="str">
            <v>m2</v>
          </cell>
          <cell r="D4401">
            <v>1.4249999999999998</v>
          </cell>
          <cell r="E4401">
            <v>1.1399999999999999</v>
          </cell>
          <cell r="F4401" t="str">
            <v>SINAPI</v>
          </cell>
        </row>
        <row r="4402">
          <cell r="A4402" t="str">
            <v/>
          </cell>
          <cell r="D4402">
            <v>0</v>
          </cell>
        </row>
        <row r="4403">
          <cell r="A4403" t="str">
            <v>300301102</v>
          </cell>
          <cell r="B4403" t="str">
            <v xml:space="preserve">DEMOLIÇÃO DE PISO REVESTIDO EM GRANILITE.  </v>
          </cell>
          <cell r="C4403" t="str">
            <v>m2</v>
          </cell>
          <cell r="D4403">
            <v>9.0749999999999993</v>
          </cell>
          <cell r="E4403">
            <v>7.26</v>
          </cell>
          <cell r="F4403" t="str">
            <v>SINAPI</v>
          </cell>
        </row>
        <row r="4404">
          <cell r="A4404" t="str">
            <v/>
          </cell>
          <cell r="D4404">
            <v>0</v>
          </cell>
        </row>
        <row r="4405">
          <cell r="A4405" t="str">
            <v>300301163</v>
          </cell>
          <cell r="B4405" t="str">
            <v xml:space="preserve">DEMOLIÇÃO DE PAREDE DE GESSO, INCLUSIVE PREPARO PARA REMOÇÃO  </v>
          </cell>
          <cell r="C4405" t="str">
            <v>m3</v>
          </cell>
          <cell r="D4405">
            <v>7</v>
          </cell>
          <cell r="E4405">
            <v>5.6</v>
          </cell>
          <cell r="F4405" t="str">
            <v>SINAPI</v>
          </cell>
        </row>
        <row r="4406">
          <cell r="A4406" t="str">
            <v/>
          </cell>
          <cell r="D4406">
            <v>0</v>
          </cell>
        </row>
        <row r="4407">
          <cell r="A4407" t="str">
            <v>300301191</v>
          </cell>
          <cell r="B4407" t="str">
            <v xml:space="preserve">DEMOLIÇÃO DE ALVENARIA EM COBOGÓ COM PREPARO PARA REMOÇÃO.  </v>
          </cell>
          <cell r="C4407" t="str">
            <v>m2</v>
          </cell>
          <cell r="D4407">
            <v>4.7249999999999996</v>
          </cell>
          <cell r="E4407">
            <v>3.78</v>
          </cell>
          <cell r="F4407" t="str">
            <v>SINAPI</v>
          </cell>
        </row>
        <row r="4408">
          <cell r="A4408" t="str">
            <v/>
          </cell>
          <cell r="D4408">
            <v>0</v>
          </cell>
        </row>
        <row r="4409">
          <cell r="A4409" t="str">
            <v>300301200</v>
          </cell>
          <cell r="B4409" t="str">
            <v xml:space="preserve">DEMOLICAO MANUAL DE CONCRETO SIMPLES.  </v>
          </cell>
          <cell r="C4409" t="str">
            <v>m3</v>
          </cell>
          <cell r="D4409">
            <v>9.9124999999999996</v>
          </cell>
          <cell r="E4409">
            <v>7.93</v>
          </cell>
          <cell r="F4409" t="str">
            <v>SINAPI</v>
          </cell>
        </row>
        <row r="4410">
          <cell r="A4410" t="str">
            <v/>
          </cell>
          <cell r="D4410">
            <v>0</v>
          </cell>
        </row>
        <row r="4411">
          <cell r="A4411" t="str">
            <v>300301251</v>
          </cell>
          <cell r="B4411" t="str">
            <v xml:space="preserve">DEMOLIÇÃO DE PISO REVESTIDO EM LAJOTAS DE CONCRETO INCL.BASE DE ASSENTAMENTO.  </v>
          </cell>
          <cell r="C4411" t="str">
            <v>m2</v>
          </cell>
          <cell r="D4411">
            <v>2.8624999999999998</v>
          </cell>
          <cell r="E4411">
            <v>2.29</v>
          </cell>
          <cell r="F4411" t="str">
            <v>SINAPI</v>
          </cell>
        </row>
        <row r="4412">
          <cell r="A4412" t="str">
            <v/>
          </cell>
          <cell r="D4412">
            <v>0</v>
          </cell>
        </row>
        <row r="4413">
          <cell r="A4413" t="str">
            <v>300301305</v>
          </cell>
          <cell r="B4413" t="str">
            <v xml:space="preserve">RETIRADA DE METAIS SANITÁRIOS - TORNEIRA, SIFÃO, DUCHA OU SIMILARES.  </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248.26250000000002</v>
          </cell>
          <cell r="E4415">
            <v>198.61</v>
          </cell>
          <cell r="F4415" t="str">
            <v>SINAPI</v>
          </cell>
        </row>
        <row r="4416">
          <cell r="A4416" t="str">
            <v/>
          </cell>
          <cell r="D4416">
            <v>0</v>
          </cell>
        </row>
        <row r="4417">
          <cell r="A4417" t="str">
            <v>300303030</v>
          </cell>
          <cell r="B4417" t="str">
            <v xml:space="preserve">FORNECIMENTO E ASSENTAMENTO DE TAPUME SIMPLES EM TABUAS.  </v>
          </cell>
          <cell r="C4417" t="str">
            <v>m2</v>
          </cell>
          <cell r="D4417">
            <v>30.037500000000001</v>
          </cell>
          <cell r="E4417">
            <v>24.03</v>
          </cell>
          <cell r="F4417" t="str">
            <v>SINAPI</v>
          </cell>
        </row>
        <row r="4418">
          <cell r="A4418" t="str">
            <v/>
          </cell>
          <cell r="D4418">
            <v>0</v>
          </cell>
        </row>
        <row r="4419">
          <cell r="A4419" t="str">
            <v>300303090</v>
          </cell>
          <cell r="B4419" t="str">
            <v xml:space="preserve">FORNECIMENTO E ASSENTAMENTO DE PLACA DA OBRA. (MOD.AV-43/2000).  </v>
          </cell>
          <cell r="C4419" t="str">
            <v>m2</v>
          </cell>
          <cell r="D4419">
            <v>150</v>
          </cell>
          <cell r="E4419">
            <v>120</v>
          </cell>
          <cell r="F4419" t="str">
            <v>SINAPI</v>
          </cell>
        </row>
        <row r="4420">
          <cell r="A4420" t="str">
            <v/>
          </cell>
          <cell r="D4420">
            <v>0</v>
          </cell>
        </row>
        <row r="4421">
          <cell r="A4421" t="str">
            <v>300304010</v>
          </cell>
          <cell r="B4421" t="str">
            <v xml:space="preserve">LOCACAO DE OBRAS E DEMARCACAO PARA ABERTURA DE VALAS PARA FUNDACOES.  </v>
          </cell>
          <cell r="C4421" t="str">
            <v>m2</v>
          </cell>
          <cell r="D4421">
            <v>3.3250000000000002</v>
          </cell>
          <cell r="E4421">
            <v>2.66</v>
          </cell>
          <cell r="F4421" t="str">
            <v>SINAPI</v>
          </cell>
        </row>
        <row r="4422">
          <cell r="A4422" t="str">
            <v/>
          </cell>
          <cell r="D4422">
            <v>0</v>
          </cell>
        </row>
        <row r="4423">
          <cell r="A4423" t="str">
            <v>300402160</v>
          </cell>
          <cell r="B4423" t="str">
            <v xml:space="preserve"> TRANSPORTE COM CARRO DE MAO DE AREIA, ENTULHO OU TERRA ATE 100M.   </v>
          </cell>
          <cell r="C4423" t="str">
            <v>m3</v>
          </cell>
          <cell r="D4423">
            <v>22.574999999999999</v>
          </cell>
          <cell r="E4423">
            <v>18.059999999999999</v>
          </cell>
          <cell r="F4423" t="str">
            <v>SINAPI</v>
          </cell>
        </row>
        <row r="4424">
          <cell r="A4424" t="str">
            <v/>
          </cell>
          <cell r="D4424">
            <v>0</v>
          </cell>
        </row>
        <row r="4425">
          <cell r="A4425" t="str">
            <v>300403010</v>
          </cell>
          <cell r="B4425" t="str">
            <v xml:space="preserve">REMOCAO DE MATERIAL DE PRIMEIRA CATEGORIA EM CAMINHAO CARROCERIA, D.M.T. 6 KM, INCLUSIVE CARGA E DESCARGA MANUAIS.  </v>
          </cell>
          <cell r="C4425" t="str">
            <v>m3</v>
          </cell>
          <cell r="D4425">
            <v>23.975000000000001</v>
          </cell>
          <cell r="E4425">
            <v>19.18</v>
          </cell>
          <cell r="F4425" t="str">
            <v>SINAPI</v>
          </cell>
        </row>
        <row r="4426">
          <cell r="A4426" t="str">
            <v/>
          </cell>
          <cell r="D4426">
            <v>0</v>
          </cell>
        </row>
        <row r="4427">
          <cell r="A4427" t="str">
            <v>300403020</v>
          </cell>
          <cell r="B4427" t="str">
            <v xml:space="preserve">REMOCAO DE MATERIAL DE PRIMEIRA CATEGORIA EM CAMINHAO CARROCERIA, D.M.T. 12 KM, INCLUSIVE CARGA E DESCARGA MANUAIS.  </v>
          </cell>
          <cell r="C4427" t="str">
            <v>m3</v>
          </cell>
          <cell r="D4427">
            <v>29.012500000000003</v>
          </cell>
          <cell r="E4427">
            <v>23.21</v>
          </cell>
          <cell r="F4427" t="str">
            <v>SINAPI</v>
          </cell>
        </row>
        <row r="4428">
          <cell r="A4428" t="str">
            <v/>
          </cell>
          <cell r="D4428">
            <v>0</v>
          </cell>
        </row>
        <row r="4429">
          <cell r="A4429" t="str">
            <v>300403070</v>
          </cell>
          <cell r="B4429" t="str">
            <v xml:space="preserve">REMOCAO DE MATERIAL DE PRIMEIRA CATEGORIA EM CAMINHAO BASCULANTE, D.M.T. 6 KM, INCLUSIVE CARGA E DESCARGA MECANICAS .  </v>
          </cell>
          <cell r="C4429" t="str">
            <v>m3</v>
          </cell>
          <cell r="D4429">
            <v>9.2249999999999996</v>
          </cell>
          <cell r="E4429">
            <v>7.38</v>
          </cell>
          <cell r="F4429" t="str">
            <v>SINAPI</v>
          </cell>
        </row>
        <row r="4430">
          <cell r="A4430" t="str">
            <v/>
          </cell>
          <cell r="D4430">
            <v>0</v>
          </cell>
        </row>
        <row r="4431">
          <cell r="A4431" t="str">
            <v>300403110</v>
          </cell>
          <cell r="B4431" t="str">
            <v xml:space="preserve">REMOCAO DE METRALHA EM CAMINHAO CARROCERIA, D.M.T. 12KM, INCLUSIVE CARGA E DESCARGA MANUAIS.  </v>
          </cell>
          <cell r="C4431" t="str">
            <v>m3</v>
          </cell>
          <cell r="D4431">
            <v>30.775000000000002</v>
          </cell>
          <cell r="E4431">
            <v>24.62</v>
          </cell>
          <cell r="F4431" t="str">
            <v>SINAPI</v>
          </cell>
        </row>
        <row r="4432">
          <cell r="A4432" t="str">
            <v/>
          </cell>
          <cell r="D4432">
            <v>0</v>
          </cell>
        </row>
        <row r="4433">
          <cell r="A4433" t="str">
            <v>300403120</v>
          </cell>
          <cell r="B4433" t="str">
            <v xml:space="preserve">REMOCAO DE METRALHA EM CAMINHAO CARROCERIA, D.M.T. 20KM, INCLUSIVE CARGA E DESCARGA MANUAIS.  </v>
          </cell>
          <cell r="C4433" t="str">
            <v>m3</v>
          </cell>
          <cell r="D4433">
            <v>37.362499999999997</v>
          </cell>
          <cell r="E4433">
            <v>29.89</v>
          </cell>
          <cell r="F4433" t="str">
            <v>SINAPI</v>
          </cell>
        </row>
        <row r="4434">
          <cell r="A4434" t="str">
            <v/>
          </cell>
          <cell r="D4434">
            <v>0</v>
          </cell>
        </row>
        <row r="4435">
          <cell r="A4435" t="str">
            <v>300403140</v>
          </cell>
          <cell r="B4435" t="str">
            <v xml:space="preserve">REMOCAO DE METRALHA EM CAMINHAO BASCULANTE D.M.T 6 KM, INCLUSIVE CARGA MANUAL E DESCARGA MECANICA.  </v>
          </cell>
          <cell r="C4435" t="str">
            <v>m3</v>
          </cell>
          <cell r="D4435">
            <v>25.3125</v>
          </cell>
          <cell r="E4435">
            <v>20.25</v>
          </cell>
          <cell r="F4435" t="str">
            <v>SINAPI</v>
          </cell>
        </row>
        <row r="4436">
          <cell r="A4436" t="str">
            <v/>
          </cell>
          <cell r="D4436">
            <v>0</v>
          </cell>
        </row>
        <row r="4437">
          <cell r="A4437" t="str">
            <v>300403150</v>
          </cell>
          <cell r="B4437" t="str">
            <v xml:space="preserve"> REMOCAO DE METRALHA EM CAMINHAO BASCULANTE D.M.T 12 KM, INCLUSIVE CARGA MANUAL E DESCARGA MECANICA.   </v>
          </cell>
          <cell r="C4437" t="str">
            <v>m3</v>
          </cell>
          <cell r="D4437">
            <v>30.862500000000001</v>
          </cell>
          <cell r="E4437">
            <v>24.69</v>
          </cell>
          <cell r="F4437" t="str">
            <v>SINAPI</v>
          </cell>
        </row>
        <row r="4438">
          <cell r="A4438" t="str">
            <v/>
          </cell>
          <cell r="D4438">
            <v>0</v>
          </cell>
        </row>
        <row r="4439">
          <cell r="A4439" t="str">
            <v>300403160</v>
          </cell>
          <cell r="B4439" t="str">
            <v xml:space="preserve">REMOCAO DE METRALHA EM CAMINHAO BASCULANTE D.M.T 20 KM, INCLUSIVE CARGA MANUAL E DESCARGA MECANICA.  </v>
          </cell>
          <cell r="C4439" t="str">
            <v>m3</v>
          </cell>
          <cell r="D4439">
            <v>38.274999999999999</v>
          </cell>
          <cell r="E4439">
            <v>30.62</v>
          </cell>
          <cell r="F4439" t="str">
            <v>SINAPI</v>
          </cell>
        </row>
        <row r="4440">
          <cell r="A4440" t="str">
            <v/>
          </cell>
          <cell r="D4440">
            <v>0</v>
          </cell>
        </row>
        <row r="4441">
          <cell r="A4441" t="str">
            <v>300501010</v>
          </cell>
          <cell r="B4441" t="str">
            <v xml:space="preserve"> ESCAVACAO MANUAL EM TERRA ATE 1,50 M DE PROFUNDIDADE, SEM ESCORAMENTO.   </v>
          </cell>
          <cell r="C4441" t="str">
            <v>m3</v>
          </cell>
          <cell r="D4441">
            <v>13.0625</v>
          </cell>
          <cell r="E4441">
            <v>10.45</v>
          </cell>
          <cell r="F4441" t="str">
            <v>SINAPI</v>
          </cell>
        </row>
        <row r="4442">
          <cell r="A4442" t="str">
            <v/>
          </cell>
          <cell r="D4442">
            <v>0</v>
          </cell>
        </row>
        <row r="4443">
          <cell r="A4443" t="str">
            <v>300501084</v>
          </cell>
          <cell r="B4443" t="str">
            <v xml:space="preserve">ESCAVAÇÃO MANUAL EM MATERIAL DE 2ª CATEGORIA SEM USO DE EXPLOSIVOS , PROFUNDIDADE ATÉ 1,50M.  </v>
          </cell>
          <cell r="C4443" t="str">
            <v>m3</v>
          </cell>
          <cell r="D4443">
            <v>19.8125</v>
          </cell>
          <cell r="E4443">
            <v>15.85</v>
          </cell>
          <cell r="F4443" t="str">
            <v>SINAPI</v>
          </cell>
        </row>
        <row r="4444">
          <cell r="A4444" t="str">
            <v/>
          </cell>
          <cell r="D4444">
            <v>0</v>
          </cell>
        </row>
        <row r="4445">
          <cell r="A4445" t="str">
            <v>300502020</v>
          </cell>
          <cell r="B4445" t="str">
            <v xml:space="preserve"> REATERRO APILOADO DE VALAS EM CAMADAS DE 20CM DE ESPESSURA , COM APROVEITAMENTO DO MATERIAL ESCAVADO.   </v>
          </cell>
          <cell r="C4445" t="str">
            <v>m3</v>
          </cell>
          <cell r="D4445">
            <v>17.824999999999999</v>
          </cell>
          <cell r="E4445">
            <v>14.26</v>
          </cell>
          <cell r="F4445" t="str">
            <v>SINAPI</v>
          </cell>
        </row>
        <row r="4446">
          <cell r="A4446" t="str">
            <v/>
          </cell>
          <cell r="D4446">
            <v>0</v>
          </cell>
        </row>
        <row r="4447">
          <cell r="A4447" t="str">
            <v>300502040</v>
          </cell>
          <cell r="B4447" t="str">
            <v xml:space="preserve">EXECUCAO DE ATERRO ABRANGENDO ESPALHAMENTO, HOMOGENEIZACAO , UMEDECIMENTO E COMPACTACAO MANUAL EM CAMADAS DE 20 CM DE ESPESSURA, INCLUSIVE O FORNECIMENTO DO BARRO PROVENIENTE DE JAZIDA A UMA DISTANCIA MAXIMA DE 12 KM .  </v>
          </cell>
          <cell r="C4447" t="str">
            <v>m3</v>
          </cell>
          <cell r="D4447">
            <v>36.299999999999997</v>
          </cell>
          <cell r="E4447">
            <v>29.04</v>
          </cell>
          <cell r="F4447" t="str">
            <v>SINAPI</v>
          </cell>
        </row>
        <row r="4448">
          <cell r="A4448" t="str">
            <v/>
          </cell>
          <cell r="D4448">
            <v>0</v>
          </cell>
        </row>
        <row r="4449">
          <cell r="A4449" t="str">
            <v>300502050</v>
          </cell>
          <cell r="B4449" t="str">
            <v xml:space="preserve">EXECUCAO DE ATERRO ABRANGENDO ESPALHAMENTO, HOMOGENEIZACAO , UMEDECIMENTO E COMPACTACAO MANUAL EM CAMADAS DE 20 CM DE ESPESSURA, INCLUSIVE O FORNECIMENTO DO BARRO PROVENIENTE DE JAZIDA A UMA DISTANCIA MAXIMA DE 20 KM .  </v>
          </cell>
          <cell r="C4449" t="str">
            <v>m3</v>
          </cell>
          <cell r="D4449">
            <v>45.587499999999999</v>
          </cell>
          <cell r="E4449">
            <v>36.47</v>
          </cell>
          <cell r="F4449" t="str">
            <v>SINAPI</v>
          </cell>
        </row>
        <row r="4450">
          <cell r="A4450" t="str">
            <v/>
          </cell>
          <cell r="D4450">
            <v>0</v>
          </cell>
        </row>
        <row r="4451">
          <cell r="A4451" t="str">
            <v>300603010</v>
          </cell>
          <cell r="B4451" t="str">
            <v xml:space="preserve"> CONCRETO NAO ESTRUTURAL (1 4 8) PARA LASTROS DE PISOS E FUNDACOES, LANCADO E ADENSADO.   </v>
          </cell>
          <cell r="C4451" t="str">
            <v>m3</v>
          </cell>
          <cell r="D4451">
            <v>296.75</v>
          </cell>
          <cell r="E4451">
            <v>237.4</v>
          </cell>
          <cell r="F4451" t="str">
            <v>SINAPI</v>
          </cell>
        </row>
        <row r="4452">
          <cell r="A4452" t="str">
            <v/>
          </cell>
          <cell r="D4452">
            <v>0</v>
          </cell>
        </row>
        <row r="4453">
          <cell r="A4453" t="str">
            <v>300603103</v>
          </cell>
          <cell r="B4453" t="str">
            <v xml:space="preserve"> CONCRETO ARMADO PRONTO, FCK 25 MPA CONDICAO A (NBR 12655), LANCADO EM FUNDACOES E ADENSADO, INCLUSIVE FORMA, ESCORAMENTO E FERRAGEM.   </v>
          </cell>
          <cell r="C4453" t="str">
            <v>m3</v>
          </cell>
          <cell r="D4453">
            <v>1142.7750000000001</v>
          </cell>
          <cell r="E4453">
            <v>914.22</v>
          </cell>
          <cell r="F4453" t="str">
            <v>SINAPI</v>
          </cell>
        </row>
        <row r="4454">
          <cell r="A4454" t="str">
            <v/>
          </cell>
          <cell r="D4454">
            <v>0</v>
          </cell>
        </row>
        <row r="4455">
          <cell r="A4455" t="str">
            <v>300603122</v>
          </cell>
          <cell r="B4455" t="str">
            <v xml:space="preserve">CONCRETO ARMADO PRONTO, FCK 20 MPA,CONDICAO B (NBR 12655), LANCADO EM VIGAS E ADENSADO, INCLUSIVE FORMA, ESCORAMENTO E FERRAGEM.  </v>
          </cell>
          <cell r="C4455" t="str">
            <v>m3</v>
          </cell>
          <cell r="D4455">
            <v>1399.25</v>
          </cell>
          <cell r="E4455">
            <v>1119.4000000000001</v>
          </cell>
          <cell r="F4455" t="str">
            <v>SINAPI</v>
          </cell>
        </row>
        <row r="4456">
          <cell r="A4456" t="str">
            <v/>
          </cell>
          <cell r="D4456">
            <v>0</v>
          </cell>
        </row>
        <row r="4457">
          <cell r="A4457" t="str">
            <v>300603123</v>
          </cell>
          <cell r="B4457" t="str">
            <v xml:space="preserve">CONCRETO ARMADO PRONTO, FCK 25 MPA,CONDICAO A (NBR 12655), LANCADO EM VIGAS E ADENSADO, INCLUSIVE FORMA, ESCORAMENTO E FERRAGEM.  </v>
          </cell>
          <cell r="C4457" t="str">
            <v>m3</v>
          </cell>
          <cell r="D4457">
            <v>1392.3875</v>
          </cell>
          <cell r="E4457">
            <v>1113.9100000000001</v>
          </cell>
          <cell r="F4457" t="str">
            <v>SINAPI</v>
          </cell>
        </row>
        <row r="4458">
          <cell r="A4458" t="str">
            <v/>
          </cell>
          <cell r="D4458">
            <v>0</v>
          </cell>
        </row>
        <row r="4459">
          <cell r="A4459" t="str">
            <v>300603124</v>
          </cell>
          <cell r="B4459" t="str">
            <v xml:space="preserve">CONCRETO ARMADO PRONTO, FCK 30 MPA,CONDICAO A (NBR 12655), LANCADO EM VIGAS E ADENSADO, INCLUSIVE FORMA, ESCORAMENTO E FERRAGEM.  </v>
          </cell>
          <cell r="C4459" t="str">
            <v>m3</v>
          </cell>
          <cell r="D4459">
            <v>1438.5</v>
          </cell>
          <cell r="E4459">
            <v>1150.8</v>
          </cell>
          <cell r="F4459" t="str">
            <v>SINAPI</v>
          </cell>
        </row>
        <row r="4460">
          <cell r="A4460" t="str">
            <v/>
          </cell>
          <cell r="D4460">
            <v>0</v>
          </cell>
        </row>
        <row r="4461">
          <cell r="A4461" t="str">
            <v>300603132</v>
          </cell>
          <cell r="B4461" t="str">
            <v xml:space="preserve">CONCRETO ARMADO PRONTO, FCK 20 MPA,CONDICAO B (NBR 12655),LANCADO EM PILARES E ADENSADO,INCLUSIVE FORMA, ESCORAMENTO E FERRAGEM.  </v>
          </cell>
          <cell r="C4461" t="str">
            <v>m3</v>
          </cell>
          <cell r="D4461">
            <v>1399.25</v>
          </cell>
          <cell r="E4461">
            <v>1119.4000000000001</v>
          </cell>
          <cell r="F4461" t="str">
            <v>SINAPI</v>
          </cell>
        </row>
        <row r="4462">
          <cell r="A4462" t="str">
            <v/>
          </cell>
          <cell r="D4462">
            <v>0</v>
          </cell>
        </row>
        <row r="4463">
          <cell r="A4463" t="str">
            <v>300603133</v>
          </cell>
          <cell r="B4463" t="str">
            <v xml:space="preserve">CONCRETO ARMADO PRONTO, FCK 25 MPA,CONDICAO A (NBR 12655),LANCADO EM PILARES E ADENSADO,INCLUSIVE FORMA, ESCORAMENTO E FERRAGEM.  </v>
          </cell>
          <cell r="C4463" t="str">
            <v>m3</v>
          </cell>
          <cell r="D4463">
            <v>1392.3875</v>
          </cell>
          <cell r="E4463">
            <v>1113.9100000000001</v>
          </cell>
          <cell r="F4463" t="str">
            <v>SINAPI</v>
          </cell>
        </row>
        <row r="4464">
          <cell r="A4464" t="str">
            <v/>
          </cell>
          <cell r="D4464">
            <v>0</v>
          </cell>
        </row>
        <row r="4465">
          <cell r="A4465" t="str">
            <v>300603134</v>
          </cell>
          <cell r="B4465" t="str">
            <v xml:space="preserve">CONCRETO ARMADO PRONTO, FCK 30 MPA,CONDICAO A (NBR 12655),LANCADO EM PILARES E ADENSADO,INCLUSIVE FORMA, ESCORAMENTO E FERRAGEM.  </v>
          </cell>
          <cell r="C4465" t="str">
            <v>m3</v>
          </cell>
          <cell r="D4465">
            <v>1438.5</v>
          </cell>
          <cell r="E4465">
            <v>1150.8</v>
          </cell>
          <cell r="F4465" t="str">
            <v>SINAPI</v>
          </cell>
        </row>
        <row r="4466">
          <cell r="A4466" t="str">
            <v/>
          </cell>
          <cell r="D4466">
            <v>0</v>
          </cell>
        </row>
        <row r="4467">
          <cell r="A4467" t="str">
            <v>300603140</v>
          </cell>
          <cell r="B4467" t="str">
            <v xml:space="preserve">CONCRETO ARMADO PRONTO, FCK 15 MPA,CONDICAO B (NBR-12655),LANCADO EM QUALQUER TIPO DE ESTRUTURA E ADENSADO, INCLUSIVE FORMA, ESCORAMENTO E FERRAGEM.  </v>
          </cell>
          <cell r="C4467" t="str">
            <v>m3</v>
          </cell>
          <cell r="D4467">
            <v>1439.05</v>
          </cell>
          <cell r="E4467">
            <v>1151.24</v>
          </cell>
          <cell r="F4467" t="str">
            <v>SINAPI</v>
          </cell>
        </row>
        <row r="4468">
          <cell r="A4468" t="str">
            <v/>
          </cell>
          <cell r="D4468">
            <v>0</v>
          </cell>
        </row>
        <row r="4469">
          <cell r="A4469" t="str">
            <v>300603141</v>
          </cell>
          <cell r="B4469" t="str">
            <v xml:space="preserve">CONCRETO ARMADO PRONTO, FCK 18 MPA,CONDICAO B (NBR 12655),LANCADO EM QUALQUER TIPO DE ESTRUTURA E ADENSADO, INCLUSIVE FORMA, ESCORAMENTO E FERRAGEM.  </v>
          </cell>
          <cell r="C4469" t="str">
            <v>m3</v>
          </cell>
          <cell r="D4469">
            <v>1220.1375</v>
          </cell>
          <cell r="E4469">
            <v>976.11</v>
          </cell>
          <cell r="F4469" t="str">
            <v>SINAPI</v>
          </cell>
        </row>
        <row r="4470">
          <cell r="A4470" t="str">
            <v/>
          </cell>
          <cell r="D4470">
            <v>0</v>
          </cell>
        </row>
        <row r="4471">
          <cell r="A4471" t="str">
            <v>300603142</v>
          </cell>
          <cell r="B4471" t="str">
            <v xml:space="preserve">CONCRETO ARMADO PRONTO, FCK 20 MPA,CONDICAO B (NBR 12655),LANCADO EM QUALQUER TIPO DE ESTRUTURA E ADENSADO, INCLUSIVE FORMA, ESCORAMENTO E FERRAGEM.  </v>
          </cell>
          <cell r="C4471" t="str">
            <v>m3</v>
          </cell>
          <cell r="D4471">
            <v>1399.25</v>
          </cell>
          <cell r="E4471">
            <v>1119.4000000000001</v>
          </cell>
          <cell r="F4471" t="str">
            <v>SINAPI</v>
          </cell>
        </row>
        <row r="4472">
          <cell r="A4472" t="str">
            <v/>
          </cell>
          <cell r="D4472">
            <v>0</v>
          </cell>
        </row>
        <row r="4473">
          <cell r="A4473" t="str">
            <v>300603143</v>
          </cell>
          <cell r="B4473" t="str">
            <v xml:space="preserve">CONCRETO ARMADO PRONTO, FCK 25 MPA,CONDICAO A (NBR 12655),LANCADO EM QUALQUER TIPO DE ESTRUTURA E ADENSADO, INCLUSIVE FORMA, ESCORAMENTO E FERRAGEM.  </v>
          </cell>
          <cell r="C4473" t="str">
            <v>m3</v>
          </cell>
          <cell r="D4473">
            <v>1417.375</v>
          </cell>
          <cell r="E4473">
            <v>1133.9000000000001</v>
          </cell>
          <cell r="F4473" t="str">
            <v>SINAPI</v>
          </cell>
        </row>
        <row r="4474">
          <cell r="A4474" t="str">
            <v/>
          </cell>
          <cell r="D4474">
            <v>0</v>
          </cell>
        </row>
        <row r="4475">
          <cell r="A4475" t="str">
            <v>300603144</v>
          </cell>
          <cell r="B4475" t="str">
            <v xml:space="preserve">CONCRETO ARMADO PRONTO, FCK 30 MPA,CONDICAO A (NBR 12655),LANCADO EM QUALQUER TIPO DE ESTRUTURA E ADENSADO, INCLUSIVE FORMA, ESCORAMENTO E FERRAGEM.  </v>
          </cell>
          <cell r="C4475" t="str">
            <v>m3</v>
          </cell>
          <cell r="D4475">
            <v>1438.5</v>
          </cell>
          <cell r="E4475">
            <v>1150.8</v>
          </cell>
          <cell r="F4475" t="str">
            <v>SINAPI</v>
          </cell>
        </row>
        <row r="4476">
          <cell r="A4476" t="str">
            <v/>
          </cell>
          <cell r="D4476">
            <v>0</v>
          </cell>
        </row>
        <row r="4477">
          <cell r="A4477" t="str">
            <v>300607020</v>
          </cell>
          <cell r="B4477" t="str">
            <v xml:space="preserve"> LAJE PRE-MOLDADA PARA FORRO COM VAO NORMAL, INCLUSIVE CAPEAMENTO E ESCORAMENTO.   </v>
          </cell>
          <cell r="C4477" t="str">
            <v>m2</v>
          </cell>
          <cell r="D4477">
            <v>63.287500000000001</v>
          </cell>
          <cell r="E4477">
            <v>50.63</v>
          </cell>
          <cell r="F4477" t="str">
            <v>SINAPI</v>
          </cell>
        </row>
        <row r="4478">
          <cell r="A4478" t="str">
            <v/>
          </cell>
          <cell r="D4478">
            <v>0</v>
          </cell>
        </row>
        <row r="4479">
          <cell r="A4479" t="str">
            <v>300607051</v>
          </cell>
          <cell r="B4479" t="str">
            <v xml:space="preserve">LAJE TRELIÇADA B 12 PISO , SOBREC. 300 KGF/M2,  REVEST. 120 KGF/M², VÃO 4,40 M, FORN.DO EPS, ARM.COMPLEMENTAR TRELIÇA AS+=1,90CM² P/ NERVURA, DISTÂNCIA INTEREIXO 50 CM, INCL. CAP. 4 CM E 01 FAIXA TRAV.(CONC 25 MPA),TELA Q61. (INCL. FORMA E ESCOR.).  </v>
          </cell>
          <cell r="C4479" t="str">
            <v>m2</v>
          </cell>
          <cell r="D4479">
            <v>91.974999999999994</v>
          </cell>
          <cell r="E4479">
            <v>73.58</v>
          </cell>
          <cell r="F4479" t="str">
            <v>SINAPI</v>
          </cell>
        </row>
        <row r="4480">
          <cell r="A4480" t="str">
            <v/>
          </cell>
          <cell r="D4480">
            <v>0</v>
          </cell>
        </row>
        <row r="4481">
          <cell r="A4481" t="str">
            <v>300607055</v>
          </cell>
          <cell r="B4481" t="str">
            <v xml:space="preserve">LAJE TRELIÇADA B 16  PISO , SOBREC. 300 KGF/M2,  REV. 120 KGF/M², VÃO 5,60 M, FORN. EPS, ARMAÇÃO POS COMPL. AS+=2,30CM² P/ NERVURA,DISTÂNCIA INTEREIXO 50 CM, INCL. CAP. DE 5 CM E 02 FAIXAS DE TRAV. EM CONC 25 MPA TELA Q61. .(INCL. FORMA E ESCOR.) .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 xml:space="preserve">TO E  EXECUÇÃO DE PROTEÇÃO DE ARMADURA CORROÍDA POR AÇÃO DE CLORETOS, COM TINTA/PRIMER ANTICORROSIVO À BASE DE ZINCO PARA METAIS, ARMATEC ZN, FAB:VEDACIT OU SIMILAR.  </v>
          </cell>
          <cell r="C4487" t="str">
            <v>m</v>
          </cell>
          <cell r="D4487">
            <v>2.1875</v>
          </cell>
          <cell r="E4487">
            <v>1.75</v>
          </cell>
          <cell r="F4487" t="str">
            <v>SINAPI</v>
          </cell>
        </row>
        <row r="4488">
          <cell r="A4488" t="str">
            <v/>
          </cell>
          <cell r="D4488">
            <v>0</v>
          </cell>
        </row>
        <row r="4489">
          <cell r="A4489" t="str">
            <v>300608031</v>
          </cell>
          <cell r="B4489" t="str">
            <v xml:space="preserve">FORNECIMENTO E EXECUÇÃO DE REPARO ESTRUTURAL EM VÃOS DE VIGAS, LAJES E PILARES COM APLICAÇÃO ARGAMASSA CIMENTÍCIA FLUIDA, SIKAGROUT 250 OU SIMILAR, PARA PREENCHIMENTO DE VÃOS DE 35 X 70MM.  </v>
          </cell>
          <cell r="C4489" t="str">
            <v>m</v>
          </cell>
          <cell r="D4489">
            <v>17.425000000000001</v>
          </cell>
          <cell r="E4489">
            <v>13.94</v>
          </cell>
          <cell r="F4489" t="str">
            <v>SINAPI</v>
          </cell>
        </row>
        <row r="4490">
          <cell r="A4490" t="str">
            <v/>
          </cell>
          <cell r="D4490">
            <v>0</v>
          </cell>
        </row>
        <row r="4491">
          <cell r="A4491" t="str">
            <v>300608130</v>
          </cell>
          <cell r="B4491" t="str">
            <v xml:space="preserve"> LIMPEZA DE ARMADURA ATRAVÉS DE LIXAMENTO COM LIXADEIRA ELÉTRICA E ESCOVA DE AÇO  </v>
          </cell>
          <cell r="C4491" t="str">
            <v>m</v>
          </cell>
          <cell r="D4491">
            <v>2.1124999999999998</v>
          </cell>
          <cell r="E4491">
            <v>1.69</v>
          </cell>
          <cell r="F4491" t="str">
            <v>SINAPI</v>
          </cell>
        </row>
        <row r="4492">
          <cell r="A4492" t="str">
            <v/>
          </cell>
          <cell r="D4492">
            <v>0</v>
          </cell>
        </row>
        <row r="4493">
          <cell r="A4493" t="str">
            <v>300608140</v>
          </cell>
          <cell r="B4493" t="str">
            <v xml:space="preserve">LIMPEZA DO SUBSTRATO COM APLICAÇÃO DE JATO DE ÁGUA FRIA.  </v>
          </cell>
          <cell r="C4493" t="str">
            <v>m2</v>
          </cell>
          <cell r="D4493">
            <v>1.0874999999999999</v>
          </cell>
          <cell r="E4493">
            <v>0.87</v>
          </cell>
          <cell r="F4493" t="str">
            <v>SINAPI</v>
          </cell>
        </row>
        <row r="4494">
          <cell r="A4494" t="str">
            <v/>
          </cell>
          <cell r="D4494">
            <v>0</v>
          </cell>
        </row>
        <row r="4495">
          <cell r="A4495" t="str">
            <v>300701130</v>
          </cell>
          <cell r="B4495" t="str">
            <v xml:space="preserve">ALVENARIA DE TIJOLOS DE 6 FUROS, ASSENTADOS E REJUNTADOS COM ARGAMASSA DE CIMENTO E AREIA NO TRACO 1:8 - 1 VEZ.  </v>
          </cell>
          <cell r="C4495" t="str">
            <v>m2</v>
          </cell>
          <cell r="D4495">
            <v>52.525000000000006</v>
          </cell>
          <cell r="E4495">
            <v>42.02</v>
          </cell>
          <cell r="F4495" t="str">
            <v>SINAPI</v>
          </cell>
        </row>
        <row r="4496">
          <cell r="A4496" t="str">
            <v/>
          </cell>
          <cell r="D4496">
            <v>0</v>
          </cell>
        </row>
        <row r="4497">
          <cell r="A4497" t="str">
            <v>300701155</v>
          </cell>
          <cell r="B4497" t="str">
            <v xml:space="preserve"> ALVENARIA DE TIJOLOS DE 8 FUROS, ASSENTADOS E REJUNTADOS COM ARGAMASSA DE CIMENTO E AREIA NO TRACO 1 6 - 1/2 VEZ.   </v>
          </cell>
          <cell r="C4497" t="str">
            <v>m2</v>
          </cell>
          <cell r="D4497">
            <v>22.725000000000001</v>
          </cell>
          <cell r="E4497">
            <v>18.18</v>
          </cell>
          <cell r="F4497" t="str">
            <v>SINAPI</v>
          </cell>
        </row>
        <row r="4498">
          <cell r="A4498" t="str">
            <v/>
          </cell>
          <cell r="D4498">
            <v>0</v>
          </cell>
        </row>
        <row r="4499">
          <cell r="A4499" t="str">
            <v>300701261</v>
          </cell>
          <cell r="B4499" t="str">
            <v xml:space="preserve">VERGA EM CONCRETO ARMADO DE 0,10X0,15M.  </v>
          </cell>
          <cell r="C4499" t="str">
            <v>m</v>
          </cell>
          <cell r="D4499">
            <v>11.525</v>
          </cell>
          <cell r="E4499">
            <v>9.2200000000000006</v>
          </cell>
          <cell r="F4499" t="str">
            <v>SINAPI</v>
          </cell>
        </row>
        <row r="4500">
          <cell r="A4500" t="str">
            <v/>
          </cell>
          <cell r="D4500">
            <v>0</v>
          </cell>
        </row>
        <row r="4501">
          <cell r="A4501" t="str">
            <v>300702010</v>
          </cell>
          <cell r="B4501" t="str">
            <v xml:space="preserve">COBOGOS DE CIMENTO PRENSADO.  </v>
          </cell>
          <cell r="C4501" t="str">
            <v>m2</v>
          </cell>
          <cell r="D4501">
            <v>58.287500000000001</v>
          </cell>
          <cell r="E4501">
            <v>46.63</v>
          </cell>
          <cell r="F4501" t="str">
            <v>SINAPI</v>
          </cell>
        </row>
        <row r="4502">
          <cell r="A4502" t="str">
            <v/>
          </cell>
          <cell r="D4502">
            <v>0</v>
          </cell>
        </row>
        <row r="4503">
          <cell r="A4503" t="str">
            <v>300702035</v>
          </cell>
          <cell r="B4503" t="str">
            <v xml:space="preserve">FORNECIMENTO E EXECUÇÃO DE ELEMENTO  VAZADO DE CONCRETO , JUNTAS DE 15 MM, COM ARGAMASSSA DE CIMENTO E AREIA NO TRAÇO 1:4, DIMENSÕES 15 X15X15CM  </v>
          </cell>
          <cell r="C4503" t="str">
            <v>m2</v>
          </cell>
          <cell r="D4503">
            <v>80.150000000000006</v>
          </cell>
          <cell r="E4503">
            <v>64.12</v>
          </cell>
          <cell r="F4503" t="str">
            <v>SINAPI</v>
          </cell>
        </row>
        <row r="4504">
          <cell r="A4504" t="str">
            <v/>
          </cell>
          <cell r="D4504">
            <v>0</v>
          </cell>
        </row>
        <row r="4505">
          <cell r="A4505" t="str">
            <v>300704010</v>
          </cell>
          <cell r="B4505" t="str">
            <v xml:space="preserve">FORNECIMENTO E ASSENTAMENTO DE DIVISORIA EM PERFIS DE ALUMINIO, TIPO AL1 (PAINEL/PAINEL), EUCATEX OU SIMILAR, SEM PORTA.  </v>
          </cell>
          <cell r="C4505" t="str">
            <v>m2</v>
          </cell>
          <cell r="D4505">
            <v>68.525000000000006</v>
          </cell>
          <cell r="E4505">
            <v>54.82</v>
          </cell>
          <cell r="F4505" t="str">
            <v>SINAPI</v>
          </cell>
        </row>
        <row r="4506">
          <cell r="A4506" t="str">
            <v/>
          </cell>
          <cell r="D4506">
            <v>0</v>
          </cell>
        </row>
        <row r="4507">
          <cell r="A4507" t="str">
            <v>300801060</v>
          </cell>
          <cell r="B4507" t="str">
            <v xml:space="preserve">ESTRUTURA DE COBERTA EM MADEIRA DE LEI PARA TELHAS CERAMICAS - VAO DE 10 A 13 M.(OBS DA SECRETARIA:  CONFORME ITENS SE 0104, SE 0403 EO01.03 DAS ESPECIFICAÇÕES GERAIS).  </v>
          </cell>
          <cell r="C4507" t="str">
            <v>m2</v>
          </cell>
          <cell r="D4507">
            <v>81.7</v>
          </cell>
          <cell r="E4507">
            <v>65.36</v>
          </cell>
          <cell r="F4507" t="str">
            <v>SINAPI</v>
          </cell>
        </row>
        <row r="4508">
          <cell r="A4508" t="str">
            <v/>
          </cell>
          <cell r="D4508">
            <v>0</v>
          </cell>
        </row>
        <row r="4509">
          <cell r="A4509" t="str">
            <v>300801090</v>
          </cell>
          <cell r="B4509" t="str">
            <v xml:space="preserve">ESTRUTURA DE COBERTA EM MADEIRA DE LEI, PONTALETADA PARA TELHAS ONDULADAS DE CIMENTO AMIANTO, ALUMINIO OU PLASTICAS, SOBRE LAJE. (OBS DA SECRETARIA:  CONFORME ITENS SE 0104, SE 0403 EO01.03 DAS ESPECIFICAÇÕES GERAIS).  </v>
          </cell>
          <cell r="C4509" t="str">
            <v>m2</v>
          </cell>
          <cell r="D4509">
            <v>8.6624999999999996</v>
          </cell>
          <cell r="E4509">
            <v>6.93</v>
          </cell>
          <cell r="F4509" t="str">
            <v>SINAPI</v>
          </cell>
        </row>
        <row r="4510">
          <cell r="A4510" t="str">
            <v/>
          </cell>
          <cell r="D4510">
            <v>0</v>
          </cell>
        </row>
        <row r="4511">
          <cell r="A4511" t="str">
            <v>300802066</v>
          </cell>
          <cell r="B4511" t="str">
            <v xml:space="preserve">LAVAGEM DE TELHA CERÂMICA COM ESCOVA DE MADEIRA E SOLUÇÃO DE AGUA E CLORO PARA RETIRADA DO MOFO, INCLUINDO O TRANSPORTE HORIZONTAL A UMA DISTÂNCIA DE ATÉ 50M PARA ARMAZENAMENTO DA MESMA.  </v>
          </cell>
          <cell r="C4511" t="str">
            <v>m2</v>
          </cell>
          <cell r="D4511">
            <v>5.375</v>
          </cell>
          <cell r="E4511">
            <v>4.3</v>
          </cell>
          <cell r="F4511" t="str">
            <v>SINAPI</v>
          </cell>
        </row>
        <row r="4512">
          <cell r="A4512" t="str">
            <v/>
          </cell>
          <cell r="D4512">
            <v>0</v>
          </cell>
        </row>
        <row r="4513">
          <cell r="A4513" t="str">
            <v>300802068</v>
          </cell>
          <cell r="B4513" t="str">
            <v xml:space="preserve">EMBOÇAMENTO DA ÚLTIMA FIADA DE TELHA CERÂMICA COM ARGAMASSA DE CIMENTO,CAL HIDRATADA E AREIA SEM PENEIRAR, NO TRAÇO 1:2:9 - BEIRA E BICA  </v>
          </cell>
          <cell r="C4513" t="str">
            <v>m</v>
          </cell>
          <cell r="D4513">
            <v>4.4749999999999996</v>
          </cell>
          <cell r="E4513">
            <v>3.58</v>
          </cell>
          <cell r="F4513" t="str">
            <v>SINAPI</v>
          </cell>
        </row>
        <row r="4514">
          <cell r="A4514" t="str">
            <v/>
          </cell>
          <cell r="D4514">
            <v>0</v>
          </cell>
        </row>
        <row r="4515">
          <cell r="A4515" t="str">
            <v>300802072</v>
          </cell>
          <cell r="B4515" t="str">
            <v xml:space="preserve">COLOCAÇÃO DE TELHAS CERÂMICAS COLONIAIS COM APROVEITAMENTO DE 100% DAS TELHAS EXISTENTES, INCLUSIVE TRANSPORTE VERTICAL SEM EMBOÇAMENTO.  </v>
          </cell>
          <cell r="C4515" t="str">
            <v>m2</v>
          </cell>
          <cell r="D4515">
            <v>9.5499999999999989</v>
          </cell>
          <cell r="E4515">
            <v>7.64</v>
          </cell>
          <cell r="F4515" t="str">
            <v>SINAPI</v>
          </cell>
        </row>
        <row r="4516">
          <cell r="A4516" t="str">
            <v/>
          </cell>
          <cell r="D4516">
            <v>0</v>
          </cell>
        </row>
        <row r="4517">
          <cell r="A4517" t="str">
            <v>300802080</v>
          </cell>
          <cell r="B4517" t="str">
            <v xml:space="preserve">EXECUÇÃO DE ALGEROZ EM CONCRETO ARMADO DE 0,30X 0,05 M, INCLUINDO CONCRETO  FORMA  ARMAÇÃO E ESCORAMENTO.  </v>
          </cell>
          <cell r="C4517" t="str">
            <v>m</v>
          </cell>
          <cell r="D4517">
            <v>26.137499999999999</v>
          </cell>
          <cell r="E4517">
            <v>20.91</v>
          </cell>
          <cell r="F4517" t="str">
            <v>SINAPI</v>
          </cell>
        </row>
        <row r="4518">
          <cell r="A4518" t="str">
            <v/>
          </cell>
          <cell r="D4518">
            <v>0</v>
          </cell>
        </row>
        <row r="4519">
          <cell r="A4519" t="str">
            <v>300802090</v>
          </cell>
          <cell r="B4519" t="str">
            <v xml:space="preserve">EXECUÇÃO DE CUMEEIRA COM TELHAS CERÂMICAS TIPO COLONIAL CANAL, INCL. EMBOÇAMENTO COM ARGAMASSA DE CIMENTO, CAL HIDRATADA E AREIA SEM PENEIRAR, NO TRAÇO 1:2:9, E TRANSPORTE.  </v>
          </cell>
          <cell r="C4519" t="str">
            <v>m</v>
          </cell>
          <cell r="D4519">
            <v>8.6624999999999996</v>
          </cell>
          <cell r="E4519">
            <v>6.93</v>
          </cell>
          <cell r="F4519" t="str">
            <v>SINAPI</v>
          </cell>
        </row>
        <row r="4520">
          <cell r="A4520" t="str">
            <v/>
          </cell>
          <cell r="D4520">
            <v>0</v>
          </cell>
        </row>
        <row r="4521">
          <cell r="A4521" t="str">
            <v>300802095</v>
          </cell>
          <cell r="B4521" t="str">
            <v xml:space="preserve"> FORNECIMENTO E COLOCAÇÃO DE TELHAS CERÂMICAS COLONIAL - CANAL DE 1ª QUALIDADE, INCLUSIVE TRANSPORTE VERTICAL, SEM EMBOÇAMENTO.   </v>
          </cell>
          <cell r="C4521" t="str">
            <v>m2</v>
          </cell>
          <cell r="D4521">
            <v>21.512500000000003</v>
          </cell>
          <cell r="E4521">
            <v>17.21</v>
          </cell>
          <cell r="F4521" t="str">
            <v>SINAPI</v>
          </cell>
        </row>
        <row r="4522">
          <cell r="A4522" t="str">
            <v/>
          </cell>
          <cell r="D4522">
            <v>0</v>
          </cell>
        </row>
        <row r="4523">
          <cell r="A4523" t="str">
            <v>300803010</v>
          </cell>
          <cell r="B4523" t="str">
            <v xml:space="preserve">CALHA DE CHAPA GALVANIZADA N. 26.  </v>
          </cell>
          <cell r="C4523" t="str">
            <v>m</v>
          </cell>
          <cell r="D4523">
            <v>24.625</v>
          </cell>
          <cell r="E4523">
            <v>19.7</v>
          </cell>
          <cell r="F4523" t="str">
            <v>SINAPI</v>
          </cell>
        </row>
        <row r="4524">
          <cell r="A4524" t="str">
            <v/>
          </cell>
          <cell r="D4524">
            <v>0</v>
          </cell>
        </row>
        <row r="4525">
          <cell r="A4525" t="str">
            <v>300804010</v>
          </cell>
          <cell r="B4525" t="str">
            <v xml:space="preserve">IMPERMEABILIZACAO,EMPREGANDO ARGAMASSA DE CIMENTO E AREIA GROSSA NO TRACO 1:3 COM SIKA 1 -ESPESSURA DE 3 CM.  </v>
          </cell>
          <cell r="C4525" t="str">
            <v>m2</v>
          </cell>
          <cell r="D4525">
            <v>21.724999999999998</v>
          </cell>
          <cell r="E4525">
            <v>17.38</v>
          </cell>
          <cell r="F4525" t="str">
            <v>SINAPI</v>
          </cell>
        </row>
        <row r="4526">
          <cell r="A4526" t="str">
            <v/>
          </cell>
          <cell r="D4526">
            <v>0</v>
          </cell>
        </row>
        <row r="4527">
          <cell r="A4527" t="str">
            <v>300804020</v>
          </cell>
          <cell r="B4527" t="str">
            <v xml:space="preserve">IMPERMEABILIZACAO COM HIDROASFALTO REFORCADO COM VEU DE POLIESTER, PARA LAJES E CALHAS DE CONCRETO ARMADO.  </v>
          </cell>
          <cell r="C4527" t="str">
            <v>m2</v>
          </cell>
          <cell r="D4527">
            <v>20.25</v>
          </cell>
          <cell r="E4527">
            <v>16.2</v>
          </cell>
          <cell r="F4527" t="str">
            <v>SINAPI</v>
          </cell>
        </row>
        <row r="4528">
          <cell r="A4528" t="str">
            <v/>
          </cell>
          <cell r="D4528">
            <v>0</v>
          </cell>
        </row>
        <row r="4529">
          <cell r="A4529" t="str">
            <v>300804070</v>
          </cell>
          <cell r="B4529" t="str">
            <v xml:space="preserve">PROTEÇÃO MECÂNICA DE IMPERMEABILIZAÇÃO COM ARGAMASSA DE CIMENTO E AREIA TRAÇO 1:3, ESPESSURA DE 3 CM E ACABAMENTO ÁSPERO, INCLUINDO JUNTA DE RETRAÇÃO.  </v>
          </cell>
          <cell r="C4529" t="str">
            <v>m2</v>
          </cell>
          <cell r="D4529">
            <v>21.724999999999998</v>
          </cell>
          <cell r="E4529">
            <v>17.38</v>
          </cell>
          <cell r="F4529" t="str">
            <v>SINAPI</v>
          </cell>
        </row>
        <row r="4530">
          <cell r="A4530" t="str">
            <v/>
          </cell>
          <cell r="D4530">
            <v>0</v>
          </cell>
        </row>
        <row r="4531">
          <cell r="A4531" t="str">
            <v>300804091</v>
          </cell>
          <cell r="B4531" t="str">
            <v xml:space="preserve">IMPERMEABILIZAÇÃO DE COBERTURA PLANA, UTILIZANDO MANTA ASFÁLTICA ESTRUTURADA COM NÃO TECIDO DE POLIÉSTER, COM 3MM DE ESPESSURA SOBRE PRIMER DE TINTA BETUMINOSA.  </v>
          </cell>
          <cell r="C4531" t="str">
            <v>m2</v>
          </cell>
          <cell r="D4531">
            <v>26.299999999999997</v>
          </cell>
          <cell r="E4531">
            <v>21.04</v>
          </cell>
          <cell r="F4531" t="str">
            <v>SINAPI</v>
          </cell>
        </row>
        <row r="4532">
          <cell r="A4532" t="str">
            <v/>
          </cell>
          <cell r="D4532">
            <v>0</v>
          </cell>
        </row>
        <row r="4533">
          <cell r="A4533" t="str">
            <v>300901010</v>
          </cell>
          <cell r="B4533" t="str">
            <v xml:space="preserve">ESQUADRIA DE MADEIRA COM GRADE EM MADEIRA DE LEI E FOLHA EM COMPENSADO DE JEQUITIBA PARA PORTAS INTERNAS , INCLUSIVE ASSENTAMENTO E FERRAGENS.  </v>
          </cell>
          <cell r="C4533" t="str">
            <v>m2</v>
          </cell>
          <cell r="D4533">
            <v>140.63750000000002</v>
          </cell>
          <cell r="E4533">
            <v>112.51</v>
          </cell>
          <cell r="F4533" t="str">
            <v>SINAPI</v>
          </cell>
        </row>
        <row r="4534">
          <cell r="A4534" t="str">
            <v/>
          </cell>
          <cell r="D4534">
            <v>0</v>
          </cell>
        </row>
        <row r="4535">
          <cell r="A4535" t="str">
            <v>300901040</v>
          </cell>
          <cell r="B4535" t="str">
            <v xml:space="preserve">ESQUADRIA DE MADEIRA PARA JANELAS DE ABRIR OU CORRER, COM VENEZIANA, INCLUSIVE ASSENTAMENTO E FERRAGENS.  </v>
          </cell>
          <cell r="C4535" t="str">
            <v>m2</v>
          </cell>
          <cell r="D4535">
            <v>265.26249999999999</v>
          </cell>
          <cell r="E4535">
            <v>212.21</v>
          </cell>
          <cell r="F4535" t="str">
            <v>SINAPI</v>
          </cell>
        </row>
        <row r="4536">
          <cell r="A4536" t="str">
            <v/>
          </cell>
          <cell r="D4536">
            <v>0</v>
          </cell>
        </row>
        <row r="4537">
          <cell r="A4537" t="str">
            <v>300901069</v>
          </cell>
          <cell r="B4537" t="str">
            <v xml:space="preserve">FORNECIMENTO E COLOCAÇÃO DE GRADE DE PORTA   COMPLETA EM MADEIRA DE LEI PARA VÃO DE 0,60X2,10 M, ATÉ 0,90X2,10M , ESP= 3,00 CM , LARGURA 14 CM.  </v>
          </cell>
          <cell r="C4537" t="str">
            <v>Un</v>
          </cell>
          <cell r="D4537">
            <v>124.85</v>
          </cell>
          <cell r="E4537">
            <v>99.88</v>
          </cell>
          <cell r="F4537" t="str">
            <v>SINAPI</v>
          </cell>
        </row>
        <row r="4538">
          <cell r="A4538" t="str">
            <v/>
          </cell>
          <cell r="D4538">
            <v>0</v>
          </cell>
        </row>
        <row r="4539">
          <cell r="A4539" t="str">
            <v>300901075</v>
          </cell>
          <cell r="B4539" t="str">
            <v xml:space="preserve"> FORNECIMENTO E COLOCAÇÃO DE GRADE DE PORTA  COMPLETA DE CANTO, EM MADEIRA DE LEI COM  LARG =7,00CM , ESP = 3,00 CM, DIMENSÃO DE 0,60 X 1,60M.   </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227.27499999999998</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240.10000000000002</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255.26250000000002</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 xml:space="preserve">FORNECIMENTO E COLOCAÇÃO DE FECHADURA EXTERNA, CROMADA,  DE EMBUTIR TIPO CILINDRO, MARCA SILVANA REF. F1001/05 - EC - CR, COM ESPELHO OVAL E MAÇANETA TIPO ALAVANCA OU SIMILAR.  </v>
          </cell>
          <cell r="C4551" t="str">
            <v>Un</v>
          </cell>
          <cell r="D4551">
            <v>41</v>
          </cell>
          <cell r="E4551">
            <v>32.799999999999997</v>
          </cell>
          <cell r="F4551" t="str">
            <v>SINAPI</v>
          </cell>
        </row>
        <row r="4552">
          <cell r="A4552" t="str">
            <v/>
          </cell>
          <cell r="D4552">
            <v>0</v>
          </cell>
        </row>
        <row r="4553">
          <cell r="A4553" t="str">
            <v>300901126</v>
          </cell>
          <cell r="B4553" t="str">
            <v xml:space="preserve">FORNECIMENTO E COLOCAÇÃO DE FECHADURA INTERNA, CROMADA, INCLUINDO ESPELHO E MAÇANETA REDONDA, MODELO 813/02-EI, FAB:STAM, OU SIMILAR.  </v>
          </cell>
          <cell r="C4553" t="str">
            <v>Un</v>
          </cell>
          <cell r="D4553">
            <v>37.274999999999999</v>
          </cell>
          <cell r="E4553">
            <v>29.82</v>
          </cell>
          <cell r="F4553" t="str">
            <v>SINAPI</v>
          </cell>
        </row>
        <row r="4554">
          <cell r="A4554" t="str">
            <v/>
          </cell>
          <cell r="D4554">
            <v>0</v>
          </cell>
        </row>
        <row r="4555">
          <cell r="A4555" t="str">
            <v>300902010</v>
          </cell>
          <cell r="B4555" t="str">
            <v xml:space="preserve">ESQUADRIA DE FERRO, TIPO BASCULANTE, COM ASSENTAMENTO.  </v>
          </cell>
          <cell r="C4555" t="str">
            <v>m2</v>
          </cell>
          <cell r="D4555">
            <v>167.36249999999998</v>
          </cell>
          <cell r="E4555">
            <v>133.88999999999999</v>
          </cell>
          <cell r="F4555" t="str">
            <v>SINAPI</v>
          </cell>
        </row>
        <row r="4556">
          <cell r="A4556" t="str">
            <v/>
          </cell>
          <cell r="D4556">
            <v>0</v>
          </cell>
        </row>
        <row r="4557">
          <cell r="A4557" t="str">
            <v>300902015</v>
          </cell>
          <cell r="B4557" t="str">
            <v xml:space="preserve">ASSENTAMENTO DE ESQUADRIA DE FERRO COM ARGAMASSA DE CIMENTO E AREIA, INCLUSIVE ACABAMENTO.  </v>
          </cell>
          <cell r="C4557" t="str">
            <v>m2</v>
          </cell>
          <cell r="D4557">
            <v>26.3125</v>
          </cell>
          <cell r="E4557">
            <v>21.05</v>
          </cell>
          <cell r="F4557" t="str">
            <v>SINAPI</v>
          </cell>
        </row>
        <row r="4558">
          <cell r="A4558" t="str">
            <v/>
          </cell>
          <cell r="D4558">
            <v>0</v>
          </cell>
        </row>
        <row r="4559">
          <cell r="A4559" t="str">
            <v>300902020</v>
          </cell>
          <cell r="B4559" t="str">
            <v xml:space="preserve">GRADE DE PROTECAO DE PORTA EM FERRO C/ VAROES DE 1/2", ESPAC=10CM E ACABAMENTO EM BARRA CHATA DE 1" X 1/4", INCLUSIVE FECHADURA DE SOBREPOR BRASIL OU SIMILAR E ASSENTAMENTO.  </v>
          </cell>
          <cell r="C4559" t="str">
            <v>m2</v>
          </cell>
          <cell r="D4559">
            <v>144.03749999999999</v>
          </cell>
          <cell r="E4559">
            <v>115.23</v>
          </cell>
          <cell r="F4559" t="str">
            <v>SINAPI</v>
          </cell>
        </row>
        <row r="4560">
          <cell r="A4560" t="str">
            <v/>
          </cell>
          <cell r="D4560">
            <v>0</v>
          </cell>
        </row>
        <row r="4561">
          <cell r="A4561" t="str">
            <v>300902022</v>
          </cell>
          <cell r="B4561" t="str">
            <v xml:space="preserve">GRADE DE PROTECAO DE JANELA EM FERRO COM VAROES DE 1/2", ESPAC=10CM E ACABAMENTO EM BARRA CHATA DE 1" X 1/4" INCLUSIVE ASSENTAMENTO.  </v>
          </cell>
          <cell r="C4561" t="str">
            <v>m2</v>
          </cell>
          <cell r="D4561">
            <v>144.03749999999999</v>
          </cell>
          <cell r="E4561">
            <v>115.23</v>
          </cell>
          <cell r="F4561" t="str">
            <v>SINAPI</v>
          </cell>
        </row>
        <row r="4562">
          <cell r="A4562" t="str">
            <v/>
          </cell>
          <cell r="D4562">
            <v>0</v>
          </cell>
        </row>
        <row r="4563">
          <cell r="A4563" t="str">
            <v>300903020</v>
          </cell>
          <cell r="B4563" t="str">
            <v xml:space="preserve">FORNECIMENTO DE ESQUADRIA DE ALUMINIO, TIPO CORRER COM BANDEIRA FIXA, COM CONTRAMARCO, INCLUSIVE ASSENTAMENTO.  </v>
          </cell>
          <cell r="C4563" t="str">
            <v>m2</v>
          </cell>
          <cell r="D4563">
            <v>295.07499999999999</v>
          </cell>
          <cell r="E4563">
            <v>236.06</v>
          </cell>
          <cell r="F4563" t="str">
            <v>SINAPI</v>
          </cell>
        </row>
        <row r="4564">
          <cell r="A4564" t="str">
            <v/>
          </cell>
          <cell r="D4564">
            <v>0</v>
          </cell>
        </row>
        <row r="4565">
          <cell r="A4565" t="str">
            <v>300903040</v>
          </cell>
          <cell r="B4565" t="str">
            <v xml:space="preserve">FORNECIMENTO DE ESQUADRIA DE ALUMINIO TIPO MAXIM-AR SEM BANDEIRA, COM CONTRAMARCO, INCLU SIVE ASSENTAMENTO.  </v>
          </cell>
          <cell r="C4565" t="str">
            <v>m2</v>
          </cell>
          <cell r="D4565">
            <v>295.07499999999999</v>
          </cell>
          <cell r="E4565">
            <v>236.06</v>
          </cell>
          <cell r="F4565" t="str">
            <v>SINAPI</v>
          </cell>
        </row>
        <row r="4566">
          <cell r="A4566" t="str">
            <v/>
          </cell>
          <cell r="D4566">
            <v>0</v>
          </cell>
        </row>
        <row r="4567">
          <cell r="A4567" t="str">
            <v>300905010</v>
          </cell>
          <cell r="B4567" t="str">
            <v xml:space="preserve">FORNECIMENTO E INSTALAÇÃO DE TELA DE AÇO GALVANIZADO, SIMPLES TORÇÃO, GALVANIZAÇÃO PESADA, SEM REVESTIMENTO EM PVC, MALHA 2"X2", FIO 12 BWG FIXADA COM ARAME GALVANIZADO FIO 14BWG.  </v>
          </cell>
          <cell r="C4567" t="str">
            <v>m2</v>
          </cell>
          <cell r="D4567">
            <v>28.125</v>
          </cell>
          <cell r="E4567">
            <v>22.5</v>
          </cell>
          <cell r="F4567" t="str">
            <v>SINAPI</v>
          </cell>
        </row>
        <row r="4568">
          <cell r="A4568" t="str">
            <v/>
          </cell>
          <cell r="D4568">
            <v>0</v>
          </cell>
        </row>
        <row r="4569">
          <cell r="A4569" t="str">
            <v>301001010</v>
          </cell>
          <cell r="B4569" t="str">
            <v xml:space="preserve">VIDRO PLANO, COMUM, LISO, TRANSPARENTE E COM 3 MM DE ESPESSURA - COLOCADO.  </v>
          </cell>
          <cell r="C4569" t="str">
            <v>m2</v>
          </cell>
          <cell r="D4569">
            <v>46.5625</v>
          </cell>
          <cell r="E4569">
            <v>37.25</v>
          </cell>
          <cell r="F4569" t="str">
            <v>SINAPI</v>
          </cell>
        </row>
        <row r="4570">
          <cell r="A4570" t="str">
            <v/>
          </cell>
          <cell r="D4570">
            <v>0</v>
          </cell>
        </row>
        <row r="4571">
          <cell r="A4571" t="str">
            <v>301001020</v>
          </cell>
          <cell r="B4571" t="str">
            <v xml:space="preserve">VIDRO PLANO, COMUM, LISO, TRANSPARENTE E COM 4 MM DE ESPESSURA - COLOCADO.  </v>
          </cell>
          <cell r="C4571" t="str">
            <v>m2</v>
          </cell>
          <cell r="D4571">
            <v>61.862500000000004</v>
          </cell>
          <cell r="E4571">
            <v>49.49</v>
          </cell>
          <cell r="F4571" t="str">
            <v>SINAPI</v>
          </cell>
        </row>
        <row r="4572">
          <cell r="A4572" t="str">
            <v/>
          </cell>
          <cell r="D4572">
            <v>0</v>
          </cell>
        </row>
        <row r="4573">
          <cell r="A4573" t="str">
            <v>301001040</v>
          </cell>
          <cell r="B4573" t="str">
            <v xml:space="preserve">VIDRO PLANO, COMUM, LISO, TRANSPARENTE E COM 6 MM DE ESPESSURA - COLOCADO.  </v>
          </cell>
          <cell r="C4573" t="str">
            <v>m2</v>
          </cell>
          <cell r="D4573">
            <v>124.97500000000001</v>
          </cell>
          <cell r="E4573">
            <v>99.98</v>
          </cell>
          <cell r="F4573" t="str">
            <v>SINAPI</v>
          </cell>
        </row>
        <row r="4574">
          <cell r="A4574" t="str">
            <v/>
          </cell>
          <cell r="D4574">
            <v>0</v>
          </cell>
        </row>
        <row r="4575">
          <cell r="A4575" t="str">
            <v>301002010</v>
          </cell>
          <cell r="B4575" t="str">
            <v xml:space="preserve">VIDRO PLANO FANTASIA EM GERAL, EXCETO CANELADO - COLOCADO.  </v>
          </cell>
          <cell r="C4575" t="str">
            <v>m2</v>
          </cell>
          <cell r="D4575">
            <v>49.675000000000004</v>
          </cell>
          <cell r="E4575">
            <v>39.74</v>
          </cell>
          <cell r="F4575" t="str">
            <v>SINAPI</v>
          </cell>
        </row>
        <row r="4576">
          <cell r="A4576" t="str">
            <v/>
          </cell>
          <cell r="D4576">
            <v>0</v>
          </cell>
        </row>
        <row r="4577">
          <cell r="A4577" t="str">
            <v>301102010</v>
          </cell>
          <cell r="B4577" t="str">
            <v xml:space="preserve">CHAPISCO COM ARGAMASSA DE CIMENTO E AREIA NO TRACO 1:3.  </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 xml:space="preserve">EMBOCO COM ARGAMASSA DE CIMENTO E AREIA NO TRACO 1:3, COM 2,0 CM DE ESPESSURA.  </v>
          </cell>
          <cell r="C4581" t="str">
            <v>m2</v>
          </cell>
          <cell r="D4581">
            <v>14.2</v>
          </cell>
          <cell r="E4581">
            <v>11.36</v>
          </cell>
          <cell r="F4581" t="str">
            <v>SINAPI</v>
          </cell>
        </row>
        <row r="4582">
          <cell r="A4582" t="str">
            <v/>
          </cell>
          <cell r="D4582">
            <v>0</v>
          </cell>
        </row>
        <row r="4583">
          <cell r="A4583" t="str">
            <v>301103060</v>
          </cell>
          <cell r="B4583" t="str">
            <v xml:space="preserve">EMBOCO COM ARGAMASSA DE CIMENTO E AREIA NO TRACO 1:4, COM 2,0 CM DE ESPESSURA.  </v>
          </cell>
          <cell r="C4583" t="str">
            <v>m2</v>
          </cell>
          <cell r="D4583">
            <v>15.8125</v>
          </cell>
          <cell r="E4583">
            <v>12.65</v>
          </cell>
          <cell r="F4583" t="str">
            <v>SINAPI</v>
          </cell>
        </row>
        <row r="4584">
          <cell r="A4584" t="str">
            <v/>
          </cell>
          <cell r="D4584">
            <v>0</v>
          </cell>
        </row>
        <row r="4585">
          <cell r="A4585" t="str">
            <v>301103062</v>
          </cell>
          <cell r="B4585" t="str">
            <v xml:space="preserve">EMBOÇO COM ARGAMASSA DE CIMENTO, CAL HIDRATADA  E AREIA NO TRAÇO 1:2:6, COM 20 MM  DE ESPESSURA  </v>
          </cell>
          <cell r="C4585" t="str">
            <v>m2</v>
          </cell>
          <cell r="D4585">
            <v>15.1875</v>
          </cell>
          <cell r="E4585">
            <v>12.15</v>
          </cell>
          <cell r="F4585" t="str">
            <v>SINAPI</v>
          </cell>
        </row>
        <row r="4586">
          <cell r="A4586" t="str">
            <v/>
          </cell>
          <cell r="D4586">
            <v>0</v>
          </cell>
        </row>
        <row r="4587">
          <cell r="A4587" t="str">
            <v>301105010</v>
          </cell>
          <cell r="B4587" t="str">
            <v xml:space="preserve">REVESTIMENTO COM ARGAMASSA DE CIMENTO E AREIA NO TRACO 1:3, COM 2,0 CM DE ESPESSURA.  </v>
          </cell>
          <cell r="C4587" t="str">
            <v>m2</v>
          </cell>
          <cell r="D4587">
            <v>18.524999999999999</v>
          </cell>
          <cell r="E4587">
            <v>14.82</v>
          </cell>
          <cell r="F4587" t="str">
            <v>SINAPI</v>
          </cell>
        </row>
        <row r="4588">
          <cell r="A4588" t="str">
            <v/>
          </cell>
          <cell r="D4588">
            <v>0</v>
          </cell>
        </row>
        <row r="4589">
          <cell r="A4589" t="str">
            <v>301105025</v>
          </cell>
          <cell r="B4589" t="str">
            <v xml:space="preserve">REVESTIMENTO COM ARGAMASSA DE CIMENTO E AREIA NO TRACO 1:6 COM 2,0 CM DE ESPESSURA.  </v>
          </cell>
          <cell r="C4589" t="str">
            <v>m2</v>
          </cell>
          <cell r="D4589">
            <v>17.4375</v>
          </cell>
          <cell r="E4589">
            <v>13.95</v>
          </cell>
          <cell r="F4589" t="str">
            <v>SINAPI</v>
          </cell>
        </row>
        <row r="4590">
          <cell r="A4590" t="str">
            <v/>
          </cell>
          <cell r="D4590">
            <v>0</v>
          </cell>
        </row>
        <row r="4591">
          <cell r="A4591" t="str">
            <v>301105026</v>
          </cell>
          <cell r="B4591" t="str">
            <v xml:space="preserve">REVESTIMENTO COM ARGAMASSA DE CIMENTO E AREIA NO TRAÇO 1:6 COM 2,5CM DE ESPESSURA  </v>
          </cell>
          <cell r="C4591" t="str">
            <v>m2</v>
          </cell>
          <cell r="D4591">
            <v>17.4375</v>
          </cell>
          <cell r="E4591">
            <v>13.95</v>
          </cell>
          <cell r="F4591" t="str">
            <v>SINAPI</v>
          </cell>
        </row>
        <row r="4592">
          <cell r="A4592" t="str">
            <v/>
          </cell>
          <cell r="D4592">
            <v>0</v>
          </cell>
        </row>
        <row r="4593">
          <cell r="A4593" t="str">
            <v>301105028</v>
          </cell>
          <cell r="B4593" t="str">
            <v xml:space="preserve">REVESTIMENTO COM ARGAMASSA DE CIMENTO, CAL HIDRATADA E AREIA TRAÇO 1:2:8, COM 20 MM DE ESPESSURA  </v>
          </cell>
          <cell r="C4593" t="str">
            <v>m2</v>
          </cell>
          <cell r="D4593">
            <v>16.175000000000001</v>
          </cell>
          <cell r="E4593">
            <v>12.94</v>
          </cell>
          <cell r="F4593" t="str">
            <v>SINAPI</v>
          </cell>
        </row>
        <row r="4594">
          <cell r="A4594" t="str">
            <v/>
          </cell>
          <cell r="D4594">
            <v>0</v>
          </cell>
        </row>
        <row r="4595">
          <cell r="A4595" t="str">
            <v>301105030</v>
          </cell>
          <cell r="B4595" t="str">
            <v xml:space="preserve">REVESTIMENTO COM ARGAMASSA DE CIMENTO, SAIBRO E AREIA NO TRACO 1:4:4 , COM 2,0 CM DE ESPESSURA.  </v>
          </cell>
          <cell r="C4595" t="str">
            <v>m2</v>
          </cell>
          <cell r="D4595">
            <v>16.200000000000003</v>
          </cell>
          <cell r="E4595">
            <v>12.96</v>
          </cell>
          <cell r="F4595" t="str">
            <v>SINAPI</v>
          </cell>
        </row>
        <row r="4596">
          <cell r="A4596" t="str">
            <v/>
          </cell>
          <cell r="D4596">
            <v>0</v>
          </cell>
        </row>
        <row r="4597">
          <cell r="A4597" t="str">
            <v>301106005</v>
          </cell>
          <cell r="B4597" t="str">
            <v xml:space="preserve">REVESTIMENTO DE AZULEJOS BRANCOS , CLASSE A , ASSENTADOS COM PASTA DE CIMENTO, SOBRE EMBOCO PRONTO.  </v>
          </cell>
          <cell r="C4597" t="str">
            <v>m2</v>
          </cell>
          <cell r="D4597">
            <v>53.625</v>
          </cell>
          <cell r="E4597">
            <v>42.9</v>
          </cell>
          <cell r="F4597" t="str">
            <v>SINAPI</v>
          </cell>
        </row>
        <row r="4598">
          <cell r="A4598" t="str">
            <v/>
          </cell>
          <cell r="D4598">
            <v>0</v>
          </cell>
        </row>
        <row r="4599">
          <cell r="A4599" t="str">
            <v>301106025</v>
          </cell>
          <cell r="B4599" t="str">
            <v xml:space="preserve">REVESTIMENTO DE AZULEJOS BRANCOS , CLASSE A, ASSENTADOS COM PASTA DE CIMENTO , INCLUSIVE EMBOCO COM ARGAMASSA DE CIMENTO, SAIBRO E AREIA, NO TRACO 1:4:4.  </v>
          </cell>
          <cell r="C4599" t="str">
            <v>m2</v>
          </cell>
          <cell r="D4599">
            <v>67.825000000000003</v>
          </cell>
          <cell r="E4599">
            <v>54.26</v>
          </cell>
          <cell r="F4599" t="str">
            <v>SINAPI</v>
          </cell>
        </row>
        <row r="4600">
          <cell r="A4600" t="str">
            <v/>
          </cell>
          <cell r="D4600">
            <v>0</v>
          </cell>
        </row>
        <row r="4601">
          <cell r="A4601" t="str">
            <v>301106050</v>
          </cell>
          <cell r="B4601" t="str">
            <v xml:space="preserve">REVESTIMENTO DE AZULEJOS BRANCOS, CLASSE A ASSENTADOS COM ARGAMASSA PRE-FABRICADA DE CIMENTO COLANTE, INCLUSIVE REJUNTE, SOBRE EMBOCO PRONTO.  </v>
          </cell>
          <cell r="C4601" t="str">
            <v>m2</v>
          </cell>
          <cell r="D4601">
            <v>32.087500000000006</v>
          </cell>
          <cell r="E4601">
            <v>25.67</v>
          </cell>
          <cell r="F4601" t="str">
            <v>SINAPI</v>
          </cell>
        </row>
        <row r="4602">
          <cell r="A4602" t="str">
            <v/>
          </cell>
          <cell r="D4602">
            <v>0</v>
          </cell>
        </row>
        <row r="4603">
          <cell r="A4603" t="str">
            <v>301201025</v>
          </cell>
          <cell r="B4603" t="str">
            <v xml:space="preserve">FORNECIMENTO E INSTALAÇÃO DE FORRO DE GESSO EM PLACAS, SUSPENSO POR ARAME GALVANIZADO Nº18, EM ESTRUTURA DE MADEIRA DE COBERTA.  </v>
          </cell>
          <cell r="C4603" t="str">
            <v>m2</v>
          </cell>
          <cell r="D4603">
            <v>15</v>
          </cell>
          <cell r="E4603">
            <v>12</v>
          </cell>
          <cell r="F4603" t="str">
            <v>SINAPI</v>
          </cell>
        </row>
        <row r="4604">
          <cell r="A4604" t="str">
            <v/>
          </cell>
          <cell r="D4604">
            <v>0</v>
          </cell>
        </row>
        <row r="4605">
          <cell r="A4605" t="str">
            <v>301203011</v>
          </cell>
          <cell r="B4605" t="str">
            <v xml:space="preserve">FORNECIMENTO E INSTALAÇÃO DE FORRO DE PVC COM RÉGUAS DE 100X6000MM, ENCAIXADOS ENTRE SI E FIXADOS COM ESTRUTURA AUXILIAR GALVANIZADA E ARAME GALVANIZADO, INCLUINDO ARREMATE EM PVC.  </v>
          </cell>
          <cell r="C4605" t="str">
            <v>m2</v>
          </cell>
          <cell r="D4605">
            <v>33.524999999999999</v>
          </cell>
          <cell r="E4605">
            <v>26.82</v>
          </cell>
          <cell r="F4605" t="str">
            <v>SINAPI</v>
          </cell>
        </row>
        <row r="4606">
          <cell r="A4606" t="str">
            <v/>
          </cell>
          <cell r="D4606">
            <v>0</v>
          </cell>
        </row>
        <row r="4607">
          <cell r="A4607" t="str">
            <v>301203013</v>
          </cell>
          <cell r="B4607" t="str">
            <v xml:space="preserve">FORNECIMENTO E INSTALAÇÃO DE FORRO DE PVC COM RÉGUAS DE 200MM DE LARGURA ENCAIXADOS ENTRE SI E FIXADOS COM ESTRUTURA AUXILIAR GALVANIZADA E ARAME GALVANIZADO, INCLUINDO ARREMATE PARA FORRO EM PVC.  </v>
          </cell>
          <cell r="C4607" t="str">
            <v>m2</v>
          </cell>
          <cell r="D4607">
            <v>33.224999999999994</v>
          </cell>
          <cell r="E4607">
            <v>26.58</v>
          </cell>
          <cell r="F4607" t="str">
            <v>SINAPI</v>
          </cell>
        </row>
        <row r="4608">
          <cell r="A4608" t="str">
            <v/>
          </cell>
          <cell r="D4608">
            <v>0</v>
          </cell>
        </row>
        <row r="4609">
          <cell r="A4609" t="str">
            <v>301301010</v>
          </cell>
          <cell r="B4609" t="str">
            <v xml:space="preserve">LASTRO DE PISO COM 10,0 CM DE ESPESSURA EM CONCRETO 1:4:8.  </v>
          </cell>
          <cell r="C4609" t="str">
            <v>m2</v>
          </cell>
          <cell r="D4609">
            <v>37.325000000000003</v>
          </cell>
          <cell r="E4609">
            <v>29.86</v>
          </cell>
          <cell r="F4609" t="str">
            <v>SINAPI</v>
          </cell>
        </row>
        <row r="4610">
          <cell r="A4610" t="str">
            <v/>
          </cell>
          <cell r="D4610">
            <v>0</v>
          </cell>
        </row>
        <row r="4611">
          <cell r="A4611" t="str">
            <v>301301030</v>
          </cell>
          <cell r="B4611" t="str">
            <v xml:space="preserve">LASTRO DE PISO COM 5,0 CM DE ESPESSURA EM CONCRETO 1:4:8.  </v>
          </cell>
          <cell r="C4611" t="str">
            <v>m2</v>
          </cell>
          <cell r="D4611">
            <v>20.087499999999999</v>
          </cell>
          <cell r="E4611">
            <v>16.07</v>
          </cell>
          <cell r="F4611" t="str">
            <v>SINAPI</v>
          </cell>
        </row>
        <row r="4612">
          <cell r="A4612" t="str">
            <v/>
          </cell>
          <cell r="D4612">
            <v>0</v>
          </cell>
        </row>
        <row r="4613">
          <cell r="A4613" t="str">
            <v>301301040</v>
          </cell>
          <cell r="B4613" t="str">
            <v xml:space="preserve">LASTRO DE PISO , COM A UTILIZACAO DE ADITIVO IMPERMEABILIZANTE - SIKA 1, COM 5,0 CM DE ESPESSURA EM CONCRETO 1:4:8.  </v>
          </cell>
          <cell r="C4613" t="str">
            <v>m2</v>
          </cell>
          <cell r="D4613">
            <v>23.5625</v>
          </cell>
          <cell r="E4613">
            <v>18.850000000000001</v>
          </cell>
          <cell r="F4613" t="str">
            <v>SINAPI</v>
          </cell>
        </row>
        <row r="4614">
          <cell r="A4614" t="str">
            <v/>
          </cell>
          <cell r="D4614">
            <v>0</v>
          </cell>
        </row>
        <row r="4615">
          <cell r="A4615" t="str">
            <v>301303010</v>
          </cell>
          <cell r="B4615" t="str">
            <v xml:space="preserve">PISO CIMENTADO COM ARGAMASSA DE CIMENTO E AREIA NO TRACO 1:3, COM 2,0 CM DE ESPESSURA, E COM ACABAMENTO LISO.  </v>
          </cell>
          <cell r="C4615" t="str">
            <v>m2</v>
          </cell>
          <cell r="D4615">
            <v>20.237500000000001</v>
          </cell>
          <cell r="E4615">
            <v>16.190000000000001</v>
          </cell>
          <cell r="F4615" t="str">
            <v>SINAPI</v>
          </cell>
        </row>
        <row r="4616">
          <cell r="A4616" t="str">
            <v/>
          </cell>
          <cell r="D4616">
            <v>0</v>
          </cell>
        </row>
        <row r="4617">
          <cell r="A4617" t="str">
            <v>301303040</v>
          </cell>
          <cell r="B4617" t="str">
            <v xml:space="preserve">PISO CIMENTADO COM ARGAMASSA DE CIMENTO E AREIA NO TRACO 1:4 , COM 1,5 CM DE ESPESSURA E COM ACABAMENTO LISO.  </v>
          </cell>
          <cell r="C4617" t="str">
            <v>m2</v>
          </cell>
          <cell r="D4617">
            <v>18.100000000000001</v>
          </cell>
          <cell r="E4617">
            <v>14.48</v>
          </cell>
          <cell r="F4617" t="str">
            <v>SINAPI</v>
          </cell>
        </row>
        <row r="4618">
          <cell r="A4618" t="str">
            <v/>
          </cell>
          <cell r="D4618">
            <v>0</v>
          </cell>
        </row>
        <row r="4619">
          <cell r="A4619" t="str">
            <v>301303070</v>
          </cell>
          <cell r="B4619" t="str">
            <v xml:space="preserve"> PISO EM LENCOL DE GRANITO ARTIFICIAL ( MARMORITE ) COM JUNTAS DE VIDRO, FORMANDO QUADROS DE 1,0 X 1,0 M, NA COR CINZA. (OBS. DA SE: PREÇO INCLUSIVE COM REGULARIZAÇÃO)   </v>
          </cell>
          <cell r="C4619" t="str">
            <v>m2</v>
          </cell>
          <cell r="D4619">
            <v>50.762500000000003</v>
          </cell>
          <cell r="E4619">
            <v>40.61</v>
          </cell>
          <cell r="F4619" t="str">
            <v>SINAPI</v>
          </cell>
        </row>
        <row r="4620">
          <cell r="A4620" t="str">
            <v/>
          </cell>
          <cell r="D4620">
            <v>0</v>
          </cell>
        </row>
        <row r="4621">
          <cell r="A4621" t="str">
            <v>301303100</v>
          </cell>
          <cell r="B4621" t="str">
            <v xml:space="preserve">PISO EM LENCOL DE GRANITO ARTIFICIAL ( MARMORITE ) COM JUNTAS DE PLASTICO , FORMANDO QUADROS DE 1,0 X 1,0 M, NA COR CINZA. (OBS. DA SE: PREÇO INCLUSIVE COM REGULARIZAÇÃO)  </v>
          </cell>
          <cell r="C4621" t="str">
            <v>m</v>
          </cell>
          <cell r="D4621">
            <v>51.924999999999997</v>
          </cell>
          <cell r="E4621">
            <v>41.54</v>
          </cell>
          <cell r="F4621" t="str">
            <v>SINAPI</v>
          </cell>
        </row>
        <row r="4622">
          <cell r="A4622" t="str">
            <v/>
          </cell>
          <cell r="D4622">
            <v>0</v>
          </cell>
        </row>
        <row r="4623">
          <cell r="A4623" t="str">
            <v>301402030</v>
          </cell>
          <cell r="B4623" t="str">
            <v xml:space="preserve">SOLEIRA DE GRANITO ARTIFICIAL (MARMORITE) COM 15 CM DE LARGURA, NA COR CINZA.  </v>
          </cell>
          <cell r="C4623" t="str">
            <v>m</v>
          </cell>
          <cell r="D4623">
            <v>15.3</v>
          </cell>
          <cell r="E4623">
            <v>12.24</v>
          </cell>
          <cell r="F4623" t="str">
            <v>SINAPI</v>
          </cell>
        </row>
        <row r="4624">
          <cell r="A4624" t="str">
            <v/>
          </cell>
          <cell r="D4624">
            <v>0</v>
          </cell>
        </row>
        <row r="4625">
          <cell r="A4625" t="str">
            <v>301603010</v>
          </cell>
          <cell r="B4625" t="str">
            <v xml:space="preserve"> PINTURA LATEX EM PAREDES INTERNAS, CORALAR OU SIMILAR, DUAS DEMAOS, SEM MASSA CORRIDA,INCLUSIVE APLICACAO DE UMA DEMAO DE LIQUIDO SELADOR DE PAREDE.   </v>
          </cell>
          <cell r="C4625" t="str">
            <v>m2</v>
          </cell>
          <cell r="D4625">
            <v>8.0749999999999993</v>
          </cell>
          <cell r="E4625">
            <v>6.46</v>
          </cell>
          <cell r="F4625" t="str">
            <v>SINAPI</v>
          </cell>
        </row>
        <row r="4626">
          <cell r="A4626" t="str">
            <v/>
          </cell>
          <cell r="D4626">
            <v>0</v>
          </cell>
        </row>
        <row r="4627">
          <cell r="A4627" t="str">
            <v>301603011</v>
          </cell>
          <cell r="B4627" t="str">
            <v xml:space="preserve">PINTURA LATÉX EM PAREDES INTERNAS, CORALAR OU SIMILAR - DUAS DEMÃOS - SEM MASSA CORRIDA,SEM APLICAÇÃO DE LÍQUIDO SELADOR PARA PAREDE .  </v>
          </cell>
          <cell r="C4627" t="str">
            <v>m2</v>
          </cell>
          <cell r="D4627">
            <v>4.55</v>
          </cell>
          <cell r="E4627">
            <v>3.64</v>
          </cell>
          <cell r="F4627" t="str">
            <v>SINAPI</v>
          </cell>
        </row>
        <row r="4628">
          <cell r="A4628" t="str">
            <v/>
          </cell>
          <cell r="D4628">
            <v>0</v>
          </cell>
        </row>
        <row r="4629">
          <cell r="A4629" t="str">
            <v>301603032</v>
          </cell>
          <cell r="B4629" t="str">
            <v xml:space="preserve">PINTURA LATÉX EM PAREDES EXTERNAS, CORALMUR OU SIMILAR - DUAS DEMÃOS - SEM MASSA  ACRÍLICA,SEM APLICAÇÃO DE FUNDO PREPARADOR.  </v>
          </cell>
          <cell r="C4629" t="str">
            <v>m2</v>
          </cell>
          <cell r="D4629">
            <v>6.1624999999999996</v>
          </cell>
          <cell r="E4629">
            <v>4.93</v>
          </cell>
          <cell r="F4629" t="str">
            <v>SINAPI</v>
          </cell>
        </row>
        <row r="4630">
          <cell r="A4630" t="str">
            <v/>
          </cell>
          <cell r="D4630">
            <v>0</v>
          </cell>
        </row>
        <row r="4631">
          <cell r="A4631" t="str">
            <v>301604030</v>
          </cell>
          <cell r="B4631" t="str">
            <v xml:space="preserve">PINTURA A OLEO EM PAREDES INTERNAS, DUAS DEMAOS, COM EMASSAMENTO, INCLUSIVE APLICACAO DE LIQUIDO PREPARADOR.  </v>
          </cell>
          <cell r="C4631" t="str">
            <v>m2</v>
          </cell>
          <cell r="D4631">
            <v>18.899999999999999</v>
          </cell>
          <cell r="E4631">
            <v>15.12</v>
          </cell>
          <cell r="F4631" t="str">
            <v>SINAPI</v>
          </cell>
        </row>
        <row r="4632">
          <cell r="A4632" t="str">
            <v/>
          </cell>
          <cell r="D4632">
            <v>0</v>
          </cell>
        </row>
        <row r="4633">
          <cell r="A4633" t="str">
            <v>301604050</v>
          </cell>
          <cell r="B4633" t="str">
            <v xml:space="preserve">PINTURA A OLEO EM ESQUADRIAS DE MADEIRA, DUAS DEMAOS, COM APARELHAMENTO E SEM EMASSAMENTO, INCLUSIVE APLICACAO DE FUNDO SINTETICO NIVELADOR BRANCO FOSCO, UMA DEMAO.  </v>
          </cell>
          <cell r="C4633" t="str">
            <v>m2</v>
          </cell>
          <cell r="D4633">
            <v>11.174999999999999</v>
          </cell>
          <cell r="E4633">
            <v>8.94</v>
          </cell>
          <cell r="F4633" t="str">
            <v>SINAPI</v>
          </cell>
        </row>
        <row r="4634">
          <cell r="A4634" t="str">
            <v/>
          </cell>
          <cell r="D4634">
            <v>0</v>
          </cell>
        </row>
        <row r="4635">
          <cell r="A4635" t="str">
            <v>301604051</v>
          </cell>
          <cell r="B4635" t="str">
            <v xml:space="preserve">PINTURA A ÓLEO EM ESQUADRIAS DE MADEIRA, DUAS DEMÃOS, COM APARELHAMENTO, SEM EMASSAMENTO E SEM APLICAÇÃO DE FUNDO BRANCO FOSCO. INCLUSO LIXAMENTO.   </v>
          </cell>
          <cell r="C4635" t="str">
            <v>m2</v>
          </cell>
          <cell r="D4635">
            <v>6.375</v>
          </cell>
          <cell r="E4635">
            <v>5.0999999999999996</v>
          </cell>
          <cell r="F4635" t="str">
            <v>SINAPI</v>
          </cell>
        </row>
        <row r="4636">
          <cell r="A4636" t="str">
            <v/>
          </cell>
          <cell r="D4636">
            <v>0</v>
          </cell>
        </row>
        <row r="4637">
          <cell r="A4637" t="str">
            <v>301604090</v>
          </cell>
          <cell r="B4637" t="str">
            <v xml:space="preserve">PINTURA COM ESMALTE SINTETICO EM ESQUADRIA DE FERRO, DUAS DEMAOS, SEM RASPAGEM E SEM APARELHAMENTO.  </v>
          </cell>
          <cell r="C4637" t="str">
            <v>m2</v>
          </cell>
          <cell r="D4637">
            <v>9.2000000000000011</v>
          </cell>
          <cell r="E4637">
            <v>7.36</v>
          </cell>
          <cell r="F4637" t="str">
            <v>SINAPI</v>
          </cell>
        </row>
        <row r="4638">
          <cell r="A4638" t="str">
            <v/>
          </cell>
          <cell r="D4638">
            <v>0</v>
          </cell>
        </row>
        <row r="4639">
          <cell r="A4639" t="str">
            <v>301605050</v>
          </cell>
          <cell r="B4639" t="str">
            <v xml:space="preserve">PINTURA PARA TRATAMENTO EM MADEIRA COM IMUNIZANTE,TIPO PENETROL CUPIM,DA VEDACIT OU SIMILAR, DUAS DEMAOS.  </v>
          </cell>
          <cell r="C4639" t="str">
            <v>m2</v>
          </cell>
          <cell r="D4639">
            <v>9.65</v>
          </cell>
          <cell r="E4639">
            <v>7.72</v>
          </cell>
          <cell r="F4639" t="str">
            <v>SINAPI</v>
          </cell>
        </row>
        <row r="4640">
          <cell r="A4640" t="str">
            <v/>
          </cell>
          <cell r="D4640">
            <v>0</v>
          </cell>
        </row>
        <row r="4641">
          <cell r="A4641" t="str">
            <v>301701114</v>
          </cell>
          <cell r="B4641"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4641" t="str">
            <v>m</v>
          </cell>
          <cell r="D4641">
            <v>47.325000000000003</v>
          </cell>
          <cell r="E4641">
            <v>37.86</v>
          </cell>
          <cell r="F4641" t="str">
            <v>SINAPI</v>
          </cell>
        </row>
        <row r="4642">
          <cell r="A4642" t="str">
            <v/>
          </cell>
          <cell r="D4642">
            <v>0</v>
          </cell>
        </row>
        <row r="4643">
          <cell r="A4643" t="str">
            <v>301701120</v>
          </cell>
          <cell r="B4643" t="str">
            <v xml:space="preserve">PASSEIO EM LAJOTA DE CONCRETO 50 X 50, APLICADO SOBRE LASTRO DE CONCRETO 1:4:8 DE 5 CM DE ESPESSURA, INCLUSIVE EXECUCAO DO LASTRO.  </v>
          </cell>
          <cell r="C4643" t="str">
            <v>m2</v>
          </cell>
          <cell r="D4643">
            <v>52.774999999999999</v>
          </cell>
          <cell r="E4643">
            <v>42.22</v>
          </cell>
          <cell r="F4643" t="str">
            <v>SINAPI</v>
          </cell>
        </row>
        <row r="4644">
          <cell r="A4644" t="str">
            <v/>
          </cell>
          <cell r="D4644">
            <v>0</v>
          </cell>
        </row>
        <row r="4645">
          <cell r="A4645" t="str">
            <v>301701170</v>
          </cell>
          <cell r="B4645" t="str">
            <v xml:space="preserve">FORNECIMENTO E EXECUÇÃO DE PISO TÁTIL, DIMENSÕES 0,50X0,50M COM ESP.3CM, ASSENTADA COM ARGAMASSA DE CIMENTO E AREIA 1:6 (ESP:2,5CM) E REJUNTADA COM ARGAMASSA DE CIMENTO E AREIA 1:4, SOBRE LASTRO DE CONCRETO PRONTO.  </v>
          </cell>
          <cell r="C4645" t="str">
            <v>m2</v>
          </cell>
          <cell r="D4645">
            <v>34.474999999999994</v>
          </cell>
          <cell r="E4645">
            <v>27.58</v>
          </cell>
          <cell r="F4645" t="str">
            <v>SINAPI</v>
          </cell>
        </row>
        <row r="4646">
          <cell r="A4646" t="str">
            <v/>
          </cell>
          <cell r="D4646">
            <v>0</v>
          </cell>
        </row>
        <row r="4647">
          <cell r="A4647" t="str">
            <v>301702010</v>
          </cell>
          <cell r="B4647" t="str">
            <v xml:space="preserve">FORNECIMENTO DE BARRO DE JARDIM (POSTO OBRA NA PRACA DO RECIFE).  </v>
          </cell>
          <cell r="C4647" t="str">
            <v>m3</v>
          </cell>
          <cell r="D4647">
            <v>32.5</v>
          </cell>
          <cell r="E4647">
            <v>26</v>
          </cell>
          <cell r="F4647" t="str">
            <v>SINAPI</v>
          </cell>
        </row>
        <row r="4648">
          <cell r="A4648" t="str">
            <v/>
          </cell>
          <cell r="D4648">
            <v>0</v>
          </cell>
        </row>
        <row r="4649">
          <cell r="A4649" t="str">
            <v>301703040</v>
          </cell>
          <cell r="B4649" t="str">
            <v xml:space="preserve">FORNECIMENTO E PLANTIO DE GRAMA INGLESA (STENOTAPHUM).  </v>
          </cell>
          <cell r="C4649" t="str">
            <v>m2</v>
          </cell>
          <cell r="D4649">
            <v>7.5625</v>
          </cell>
          <cell r="E4649">
            <v>6.05</v>
          </cell>
          <cell r="F4649" t="str">
            <v>SINAPI</v>
          </cell>
        </row>
        <row r="4650">
          <cell r="A4650" t="str">
            <v/>
          </cell>
          <cell r="D4650">
            <v>0</v>
          </cell>
        </row>
        <row r="4651">
          <cell r="A4651" t="str">
            <v>301703150</v>
          </cell>
          <cell r="B4651" t="str">
            <v xml:space="preserve">FORNECIMENTO E PLANTIO DE COQUEIRO (ALTURA DO FUSTE DE 0,60 M),INCLUINDO A PREPARACAO DE COVA DE 40,0 X 40,0 X 40,0 CM, COM BARRO DE JARDIM E ESTRUME BOVINO CURTIDO.  </v>
          </cell>
          <cell r="C4651" t="str">
            <v>UD</v>
          </cell>
          <cell r="D4651">
            <v>10.0375</v>
          </cell>
          <cell r="E4651">
            <v>8.0299999999999994</v>
          </cell>
          <cell r="F4651" t="str">
            <v>SINAPI</v>
          </cell>
        </row>
        <row r="4652">
          <cell r="A4652" t="str">
            <v/>
          </cell>
          <cell r="D4652">
            <v>0</v>
          </cell>
        </row>
        <row r="4653">
          <cell r="A4653" t="str">
            <v>301708020</v>
          </cell>
          <cell r="B4653" t="str">
            <v xml:space="preserve">FORNECIMENTO E ASSENTAMENTO DE CAIXA PRE-MOLDADA PARA AR CONDICIONADO, CAPACIDADE 10000/ 12000 BTU, TIPO PADRAO (ABERTA).  </v>
          </cell>
          <cell r="C4653" t="str">
            <v>Un</v>
          </cell>
          <cell r="D4653">
            <v>78.674999999999997</v>
          </cell>
          <cell r="E4653">
            <v>62.94</v>
          </cell>
          <cell r="F4653" t="str">
            <v>SINAPI</v>
          </cell>
        </row>
        <row r="4654">
          <cell r="A4654" t="str">
            <v/>
          </cell>
          <cell r="D4654">
            <v>0</v>
          </cell>
        </row>
        <row r="4655">
          <cell r="A4655" t="str">
            <v>301708030</v>
          </cell>
          <cell r="B4655" t="str">
            <v xml:space="preserve">FORNECIMENTO E ASSENTAMENTO DE CAIXA PRE-MOLDADA PARA AR CONDICIONADO, CAPACIDADE 21000 BTU TIPO PADRAO (ABERTA).  </v>
          </cell>
          <cell r="C4655" t="str">
            <v>Un</v>
          </cell>
          <cell r="D4655">
            <v>128.67500000000001</v>
          </cell>
          <cell r="E4655">
            <v>102.94</v>
          </cell>
          <cell r="F4655" t="str">
            <v>SINAPI</v>
          </cell>
        </row>
        <row r="4656">
          <cell r="A4656" t="str">
            <v/>
          </cell>
          <cell r="D4656">
            <v>0</v>
          </cell>
        </row>
        <row r="4657">
          <cell r="A4657" t="str">
            <v>301802030</v>
          </cell>
          <cell r="B4657" t="str">
            <v xml:space="preserve">POSTE DE CONCRETO SECCAO DUPLO T, 200/8, COM ENGASTAMENTO DIRETO NO SOLO DE 1,40 M, INCLUSIVE COLOCACAO.  </v>
          </cell>
          <cell r="C4657" t="str">
            <v>Un</v>
          </cell>
          <cell r="D4657">
            <v>422.57499999999999</v>
          </cell>
          <cell r="E4657">
            <v>338.06</v>
          </cell>
          <cell r="F4657" t="str">
            <v>SINAPI</v>
          </cell>
        </row>
        <row r="4658">
          <cell r="A4658" t="str">
            <v/>
          </cell>
          <cell r="D4658">
            <v>0</v>
          </cell>
        </row>
        <row r="4659">
          <cell r="A4659" t="str">
            <v>301803010</v>
          </cell>
          <cell r="B4659" t="str">
            <v xml:space="preserve">ESTRUTURA SECUNDARIA B1 COMPLETA, INCLUSIVE FIXACAO.  </v>
          </cell>
          <cell r="C4659" t="str">
            <v>Un</v>
          </cell>
          <cell r="D4659">
            <v>50.337500000000006</v>
          </cell>
          <cell r="E4659">
            <v>40.270000000000003</v>
          </cell>
          <cell r="F4659" t="str">
            <v>SINAPI</v>
          </cell>
        </row>
        <row r="4660">
          <cell r="A4660" t="str">
            <v/>
          </cell>
          <cell r="D4660">
            <v>0</v>
          </cell>
        </row>
        <row r="4661">
          <cell r="A4661" t="str">
            <v>301807080</v>
          </cell>
          <cell r="B4661" t="str">
            <v xml:space="preserve">JOGO DE BUCHA E ARRUELA DE ALUMINIO DE 4 POL. INCLUSIVE FIXACAO.  </v>
          </cell>
          <cell r="C4661" t="str">
            <v>Cj</v>
          </cell>
          <cell r="D4661">
            <v>11.862500000000001</v>
          </cell>
          <cell r="E4661">
            <v>9.49</v>
          </cell>
          <cell r="F4661" t="str">
            <v>SINAPI</v>
          </cell>
        </row>
        <row r="4662">
          <cell r="A4662" t="str">
            <v/>
          </cell>
          <cell r="D4662">
            <v>0</v>
          </cell>
        </row>
        <row r="4663">
          <cell r="A4663" t="str">
            <v>301809030</v>
          </cell>
          <cell r="B4663" t="str">
            <v xml:space="preserve">FORNECIMENTO E ASSENTAMENTO DE CAIXA PARA MEDICAO TRIFASICA E CAIXA PARA DISJUNTOR TRI-FASICO DE POLICARBONATO E NORYL CINZA, INCLUSIVE BUCHAS PLASTICAS E PARAFUSOS PARA INSTALACAO DAS CAIXAS EM PAREDE (PADRAO CELPE) SEM DISJUNTOR.  </v>
          </cell>
          <cell r="C4663" t="str">
            <v>UD</v>
          </cell>
          <cell r="D4663">
            <v>158.625</v>
          </cell>
          <cell r="E4663">
            <v>126.9</v>
          </cell>
          <cell r="F4663" t="str">
            <v>SINAPI</v>
          </cell>
        </row>
        <row r="4664">
          <cell r="A4664" t="str">
            <v/>
          </cell>
          <cell r="D4664">
            <v>0</v>
          </cell>
        </row>
        <row r="4665">
          <cell r="A4665" t="str">
            <v>301809075</v>
          </cell>
          <cell r="B4665" t="str">
            <v xml:space="preserve">FORNECIMENTO E INSTALAÇÃO DE ATERRAMENTO DO QUADRO DE MEDIÇÃO, COM 01 HASTE DE ATERRAMENTO TIPO COPPERWELD DE 5/8"X2,4M COM CONECTOR, CABO DE COBRE NÚ 25MM² E ELETRODUTO DE PVC RÍGIDO DE 3/4".  </v>
          </cell>
          <cell r="C4665" t="str">
            <v>Cj</v>
          </cell>
          <cell r="D4665">
            <v>56.4375</v>
          </cell>
          <cell r="E4665">
            <v>45.15</v>
          </cell>
          <cell r="F4665" t="str">
            <v>SINAPI</v>
          </cell>
        </row>
        <row r="4666">
          <cell r="A4666" t="str">
            <v/>
          </cell>
          <cell r="D4666">
            <v>0</v>
          </cell>
        </row>
        <row r="4667">
          <cell r="A4667" t="str">
            <v>301809085</v>
          </cell>
          <cell r="B4667" t="str">
            <v xml:space="preserve">FORNECIMENTO E INSTALAÇÃO DE ATERRAMENTO DO NEUTRO COM 03 HASTES DE ATERRAMENTO TIPO COPPERWELD DE 5/8"X2,4M COM CONECTORES INTERLIGADAS EM TRIÂNGULO COM DISTÂNCIA ENTRE AS MESMAS DE 3m E CABO DE COBRE NÚ 25MM².  </v>
          </cell>
          <cell r="C4667" t="str">
            <v>Cj</v>
          </cell>
          <cell r="D4667">
            <v>273</v>
          </cell>
          <cell r="E4667">
            <v>218.4</v>
          </cell>
          <cell r="F4667" t="str">
            <v>SINAPI</v>
          </cell>
        </row>
        <row r="4668">
          <cell r="A4668" t="str">
            <v/>
          </cell>
          <cell r="D4668">
            <v>0</v>
          </cell>
        </row>
        <row r="4669">
          <cell r="A4669" t="str">
            <v>301813020</v>
          </cell>
          <cell r="B4669" t="str">
            <v xml:space="preserve">ELETRODUTO DE PVC RIGIDO ROSQUEAVEL DE 3/4 POL.,COM LUVA DE ROSCA INTERNA, INCLUSIVE ASSENTAMENTO EM LAJES.  </v>
          </cell>
          <cell r="C4669" t="str">
            <v>m</v>
          </cell>
          <cell r="D4669">
            <v>4.25</v>
          </cell>
          <cell r="E4669">
            <v>3.4</v>
          </cell>
          <cell r="F4669" t="str">
            <v>SINAPI</v>
          </cell>
        </row>
        <row r="4670">
          <cell r="A4670" t="str">
            <v/>
          </cell>
          <cell r="D4670">
            <v>0</v>
          </cell>
        </row>
        <row r="4671">
          <cell r="A4671" t="str">
            <v>301813030</v>
          </cell>
          <cell r="B4671" t="str">
            <v xml:space="preserve">ELETRODUTO DE PVC RIGIDO ROSQUEAVEL DE 1POL., COM LUVA DE ROSCA INTERNA,INCLUSIVE ASSENTAMENTO EM LAJES.  </v>
          </cell>
          <cell r="C4671" t="str">
            <v>m</v>
          </cell>
          <cell r="D4671">
            <v>7.6</v>
          </cell>
          <cell r="E4671">
            <v>6.08</v>
          </cell>
          <cell r="F4671" t="str">
            <v>SINAPI</v>
          </cell>
        </row>
        <row r="4672">
          <cell r="A4672" t="str">
            <v/>
          </cell>
          <cell r="D4672">
            <v>0</v>
          </cell>
        </row>
        <row r="4673">
          <cell r="A4673" t="str">
            <v>301813120</v>
          </cell>
          <cell r="B4673" t="str">
            <v xml:space="preserve">ELETRODUTO DE PVC RIGIDO ROSQUEAVEL DE 3/4 POL., COM LUVA DE ROSCA INTERNA, ASSENTADO EM VALAS COM PROFUNDIDADE DE 0,60M, INCLUSIVE ESCAVACAO E REATERRO.  </v>
          </cell>
          <cell r="C4673" t="str">
            <v>m</v>
          </cell>
          <cell r="D4673">
            <v>9.9875000000000007</v>
          </cell>
          <cell r="E4673">
            <v>7.99</v>
          </cell>
          <cell r="F4673" t="str">
            <v>SINAPI</v>
          </cell>
        </row>
        <row r="4674">
          <cell r="A4674" t="str">
            <v/>
          </cell>
          <cell r="D4674">
            <v>0</v>
          </cell>
        </row>
        <row r="4675">
          <cell r="A4675" t="str">
            <v>301813130</v>
          </cell>
          <cell r="B4675" t="str">
            <v xml:space="preserve">ELETRODUTO DE PVC RIGIDO ROSQUEAVEL DE 1POL., COM LUVA DE ROSCA INTERNA, ASSENTADO EM VALAS COM PROFUNDIDADE DE 0,60M, INCLUSIVE ESCAVACAO E REATERRO.  </v>
          </cell>
          <cell r="C4675" t="str">
            <v>m</v>
          </cell>
          <cell r="D4675">
            <v>13.225</v>
          </cell>
          <cell r="E4675">
            <v>10.58</v>
          </cell>
          <cell r="F4675" t="str">
            <v>SINAPI</v>
          </cell>
        </row>
        <row r="4676">
          <cell r="A4676" t="str">
            <v/>
          </cell>
          <cell r="D4676">
            <v>0</v>
          </cell>
        </row>
        <row r="4677">
          <cell r="A4677" t="str">
            <v>301813140</v>
          </cell>
          <cell r="B4677" t="str">
            <v xml:space="preserve">ELETRODUTO DE PVC RIGIDO ROSQUEAVEL DE 1 1/2 POL., COM LUVA DE ROSCA INTERNA, ASSENTADO EM VALAS COM PROFUNDIDADE DE 0,60M, INCLUSIVE ESCAVACAO E REATERRO.  </v>
          </cell>
          <cell r="C4677" t="str">
            <v>m</v>
          </cell>
          <cell r="D4677">
            <v>16.375</v>
          </cell>
          <cell r="E4677">
            <v>13.1</v>
          </cell>
          <cell r="F4677" t="str">
            <v>SINAPI</v>
          </cell>
        </row>
        <row r="4678">
          <cell r="A4678" t="str">
            <v/>
          </cell>
          <cell r="D4678">
            <v>0</v>
          </cell>
        </row>
        <row r="4679">
          <cell r="A4679" t="str">
            <v>301813150</v>
          </cell>
          <cell r="B4679" t="str">
            <v xml:space="preserve">ELETRODUTO DE PVC RIGIDO ROSQUEAVEL DE 2POL., COM LUVA DE ROSCA INTERNA, ASSENTADO EM VALAS COM PROFUNDIDADE DE 0,60M, INCLUSIVE ESCAVACAO E REATERRO.  </v>
          </cell>
          <cell r="C4679" t="str">
            <v>m</v>
          </cell>
          <cell r="D4679">
            <v>19.925000000000001</v>
          </cell>
          <cell r="E4679">
            <v>15.94</v>
          </cell>
          <cell r="F4679" t="str">
            <v>SINAPI</v>
          </cell>
        </row>
        <row r="4680">
          <cell r="A4680" t="str">
            <v/>
          </cell>
          <cell r="D4680">
            <v>0</v>
          </cell>
        </row>
        <row r="4681">
          <cell r="A4681" t="str">
            <v>301813160</v>
          </cell>
          <cell r="B4681" t="str">
            <v xml:space="preserve">ELETRODUTO DE PVC RIGIDO ROSQUEAVEL DE 3POL., COM LUVA DE ROSCA INTERNA, ASSENTADO EM VALAS COM PROFUNDIDADE DE 0,60M, INCLUSIVE ESCAVACAO E REATERRO.  </v>
          </cell>
          <cell r="C4681" t="str">
            <v>m</v>
          </cell>
          <cell r="D4681">
            <v>35.799999999999997</v>
          </cell>
          <cell r="E4681">
            <v>28.64</v>
          </cell>
          <cell r="F4681" t="str">
            <v>SINAPI</v>
          </cell>
        </row>
        <row r="4682">
          <cell r="A4682" t="str">
            <v/>
          </cell>
          <cell r="D4682">
            <v>0</v>
          </cell>
        </row>
        <row r="4683">
          <cell r="A4683" t="str">
            <v>301813170</v>
          </cell>
          <cell r="B4683" t="str">
            <v xml:space="preserve">ELETRODUTO DE PVC RIGIDO ROSQUEAVEL DE 4POL., COM LUVA DE ROSCA INTERNA, ASSENTADO EM VALAS COM PROFUNDIDADE DE 0,60M, INCLUSIVE ESCAVACAO E REATERRO.  </v>
          </cell>
          <cell r="C4683" t="str">
            <v>m</v>
          </cell>
          <cell r="D4683">
            <v>38.4375</v>
          </cell>
          <cell r="E4683">
            <v>30.75</v>
          </cell>
          <cell r="F4683" t="str">
            <v>SINAPI</v>
          </cell>
        </row>
        <row r="4684">
          <cell r="A4684" t="str">
            <v/>
          </cell>
          <cell r="D4684">
            <v>0</v>
          </cell>
        </row>
        <row r="4685">
          <cell r="A4685" t="str">
            <v>301814010</v>
          </cell>
          <cell r="B4685" t="str">
            <v xml:space="preserve">CURVA DE PVC RIGIDO ROSQUEAVEL DE 3/4 POL., COM LUVA DE ROSCA INTERNA, INCLUSIVE ASSENTAMENTO.  </v>
          </cell>
          <cell r="C4685" t="str">
            <v>Un</v>
          </cell>
          <cell r="D4685">
            <v>5.3374999999999995</v>
          </cell>
          <cell r="E4685">
            <v>4.2699999999999996</v>
          </cell>
          <cell r="F4685" t="str">
            <v>SINAPI</v>
          </cell>
        </row>
        <row r="4686">
          <cell r="A4686" t="str">
            <v/>
          </cell>
          <cell r="D4686">
            <v>0</v>
          </cell>
        </row>
        <row r="4687">
          <cell r="A4687" t="str">
            <v>301814020</v>
          </cell>
          <cell r="B4687" t="str">
            <v xml:space="preserve">CURVA DE PVC RIGIDO ROSQUEAVEL DE 1 POL., COM LUVA DE ROSCA INTERNA, INCLUSIVE ASSENTAMENTO.  </v>
          </cell>
          <cell r="C4687" t="str">
            <v>Un</v>
          </cell>
          <cell r="D4687">
            <v>7.4124999999999996</v>
          </cell>
          <cell r="E4687">
            <v>5.93</v>
          </cell>
          <cell r="F4687" t="str">
            <v>SINAPI</v>
          </cell>
        </row>
        <row r="4688">
          <cell r="A4688" t="str">
            <v/>
          </cell>
          <cell r="D4688">
            <v>0</v>
          </cell>
        </row>
        <row r="4689">
          <cell r="A4689" t="str">
            <v>301814050</v>
          </cell>
          <cell r="B4689" t="str">
            <v xml:space="preserve">CURVA DE PVC RIGIDO ROSQUEAVEL DE 2 POL., COM LUVA DE ROSCA INTERNA, INCLUSIVE ASSENTAMENTO.  </v>
          </cell>
          <cell r="C4689" t="str">
            <v>Un</v>
          </cell>
          <cell r="D4689">
            <v>21.637499999999999</v>
          </cell>
          <cell r="E4689">
            <v>17.309999999999999</v>
          </cell>
          <cell r="F4689" t="str">
            <v>SINAPI</v>
          </cell>
        </row>
        <row r="4690">
          <cell r="A4690" t="str">
            <v/>
          </cell>
          <cell r="D4690">
            <v>0</v>
          </cell>
        </row>
        <row r="4691">
          <cell r="A4691" t="str">
            <v>301815020</v>
          </cell>
          <cell r="B4691" t="str">
            <v xml:space="preserve">CAIXA 4 X 4 POL. TIGREFLEX OU SIMILAR, INCLUSIVE ASSENTAMENTO.  </v>
          </cell>
          <cell r="C4691" t="str">
            <v>Un</v>
          </cell>
          <cell r="D4691">
            <v>5.3624999999999998</v>
          </cell>
          <cell r="E4691">
            <v>4.29</v>
          </cell>
          <cell r="F4691" t="str">
            <v>SINAPI</v>
          </cell>
        </row>
        <row r="4692">
          <cell r="A4692" t="str">
            <v/>
          </cell>
          <cell r="D4692">
            <v>0</v>
          </cell>
        </row>
        <row r="4693">
          <cell r="A4693" t="str">
            <v>301815021</v>
          </cell>
          <cell r="B4693" t="str">
            <v xml:space="preserve">FORNECIMENTO E COLOCAÇÃO DE CAIXA DE PASSAGEM ELÉTRICA 20X20CM  </v>
          </cell>
          <cell r="C4693" t="str">
            <v>Un</v>
          </cell>
          <cell r="D4693">
            <v>35.65</v>
          </cell>
          <cell r="E4693">
            <v>28.52</v>
          </cell>
          <cell r="F4693" t="str">
            <v>SINAPI</v>
          </cell>
        </row>
        <row r="4694">
          <cell r="A4694" t="str">
            <v/>
          </cell>
          <cell r="D4694">
            <v>0</v>
          </cell>
        </row>
        <row r="4695">
          <cell r="A4695" t="str">
            <v>301818050</v>
          </cell>
          <cell r="B4695" t="str">
            <v xml:space="preserve">INTERRUPTOR DE EMBUTIR DE DUAS SECCOES CONJUGADO COM TOMADA, PARA CAIXA DE 4 X 2 POL.,COM PLACA, 10A, 250V, PIAL (LINHA SILENTOQUE) OU SIMILAR, INCLUSIVE INSTALACAO.  </v>
          </cell>
          <cell r="C4695" t="str">
            <v>Un</v>
          </cell>
          <cell r="D4695">
            <v>17.362500000000001</v>
          </cell>
          <cell r="E4695">
            <v>13.89</v>
          </cell>
          <cell r="F4695" t="str">
            <v>SINAPI</v>
          </cell>
        </row>
        <row r="4696">
          <cell r="A4696" t="str">
            <v/>
          </cell>
          <cell r="D4696">
            <v>0</v>
          </cell>
        </row>
        <row r="4697">
          <cell r="A4697" t="str">
            <v>301819041</v>
          </cell>
          <cell r="B4697" t="str">
            <v xml:space="preserve">CABO DE COBRE,TEMPERA MOLE,ENCORDOAMENTO CLASSE 2, ISOLAMENTO DE PVC - 70 C, TIPO BWF,750V FOREPLAST OU SIMILAR, S.M. - 10MM2, INCLUSIVE INSTALACAO EM ELETRODUTO.  </v>
          </cell>
          <cell r="C4697" t="str">
            <v>m</v>
          </cell>
          <cell r="D4697">
            <v>6.0250000000000004</v>
          </cell>
          <cell r="E4697">
            <v>4.82</v>
          </cell>
          <cell r="F4697" t="str">
            <v>SINAPI</v>
          </cell>
        </row>
        <row r="4698">
          <cell r="A4698" t="str">
            <v/>
          </cell>
          <cell r="D4698">
            <v>0</v>
          </cell>
        </row>
        <row r="4699">
          <cell r="A4699" t="str">
            <v>301819048</v>
          </cell>
          <cell r="B4699" t="str">
            <v xml:space="preserve">CABO DE COBRE (1 CONDUTOR), TEMPERA MOLE, ENCORDOAMENTO CLASSE 2,ISOLAMENTO DE PVC - FLAME RESISTANT - 70 C, 0,6/1 KV, COBERTURA DE PVC - ST1, FORENAX OU SIMILAR, S.M. - 4 MM2, INCLUSIVE INSTALACAO EM ELETRODUTO.  </v>
          </cell>
          <cell r="C4699" t="str">
            <v>m</v>
          </cell>
          <cell r="D4699">
            <v>4.3874999999999993</v>
          </cell>
          <cell r="E4699">
            <v>3.51</v>
          </cell>
          <cell r="F4699" t="str">
            <v>SINAPI</v>
          </cell>
        </row>
        <row r="4700">
          <cell r="A4700" t="str">
            <v/>
          </cell>
          <cell r="D4700">
            <v>0</v>
          </cell>
        </row>
        <row r="4701">
          <cell r="A4701" t="str">
            <v>301819049</v>
          </cell>
          <cell r="B4701" t="str">
            <v xml:space="preserve">CABO DE COBRE (1 CONDUTOR), TEMPERA MOLE, ENCORDOAMENTO CLASSE 2,ISOLAMENTO DE PVC - FLAME RESISTANT - 70 C, 0,6/1 KV, COBERTURA DE PVC - ST1, FORENAX OU SIMILAR, S.M. - 6 MM2, INCLUSIVE INSTALACAO EM ELETRODUTO.  </v>
          </cell>
          <cell r="C4701" t="str">
            <v>m</v>
          </cell>
          <cell r="D4701">
            <v>5.6625000000000005</v>
          </cell>
          <cell r="E4701">
            <v>4.53</v>
          </cell>
          <cell r="F4701" t="str">
            <v>SINAPI</v>
          </cell>
        </row>
        <row r="4702">
          <cell r="A4702" t="str">
            <v/>
          </cell>
          <cell r="D4702">
            <v>0</v>
          </cell>
        </row>
        <row r="4703">
          <cell r="A4703" t="str">
            <v>301819050</v>
          </cell>
          <cell r="B4703" t="str">
            <v xml:space="preserve">CABO DE COBRE (1 CONDUTOR), TEMPERA MOLE, ENCORDOAMENTO CLASSE 2,ISOLAMENTO DE PVC - FLAME RESISTANT - 70 C, 0,6/1 KV, COBERTURA DE PVC - ST1, FORENAX OU SIMILAR, S.M. - 10 MM2, INCLUSIVE INSTALACAO EM ELETRODUTO.  </v>
          </cell>
          <cell r="C4703" t="str">
            <v>m</v>
          </cell>
          <cell r="D4703">
            <v>8.0749999999999993</v>
          </cell>
          <cell r="E4703">
            <v>6.46</v>
          </cell>
          <cell r="F4703" t="str">
            <v>SINAPI</v>
          </cell>
        </row>
        <row r="4704">
          <cell r="A4704" t="str">
            <v/>
          </cell>
          <cell r="D4704">
            <v>0</v>
          </cell>
        </row>
        <row r="4705">
          <cell r="A4705" t="str">
            <v>301819060</v>
          </cell>
          <cell r="B4705" t="str">
            <v xml:space="preserve">CABO DE COBRE (1 CONDUTOR), TEMPERA MOLE, ENCORDOAMENTO CLASSE 2,ISOLAMENTO DE PVC - FLAME RESISTANT - 70 C, 0,6/1 KV, COBERTURA DE PVC - ST1, FORENAX OU SIMILAR, S.M. - 16 MM2, INCLUSIVE INSTALACAO EM ELETRODUTO.  </v>
          </cell>
          <cell r="C4705" t="str">
            <v>m</v>
          </cell>
          <cell r="D4705">
            <v>11.725000000000001</v>
          </cell>
          <cell r="E4705">
            <v>9.3800000000000008</v>
          </cell>
          <cell r="F4705" t="str">
            <v>SINAPI</v>
          </cell>
        </row>
        <row r="4706">
          <cell r="A4706" t="str">
            <v/>
          </cell>
          <cell r="D4706">
            <v>0</v>
          </cell>
        </row>
        <row r="4707">
          <cell r="A4707" t="str">
            <v>301819070</v>
          </cell>
          <cell r="B4707" t="str">
            <v xml:space="preserve">CABO DE COBRE (1 CONDUTOR), TEMPERA MOLE, ENCORDOAMENTO CLASSE 2,ISOLAMENTO DE PVC - FLAME RESISTANT - 70 C, 0,6/1 KV, COBERTURA DE PVC - ST1, FORENAX OU SIMILAR, S.M. - 25 MM2, INCLUSIVE INSTALACAO EM ELETRODUTO.  </v>
          </cell>
          <cell r="C4707" t="str">
            <v>m</v>
          </cell>
          <cell r="D4707">
            <v>17.212499999999999</v>
          </cell>
          <cell r="E4707">
            <v>13.77</v>
          </cell>
          <cell r="F4707" t="str">
            <v>SINAPI</v>
          </cell>
        </row>
        <row r="4708">
          <cell r="A4708" t="str">
            <v/>
          </cell>
          <cell r="D4708">
            <v>0</v>
          </cell>
        </row>
        <row r="4709">
          <cell r="A4709" t="str">
            <v>301820010</v>
          </cell>
          <cell r="B4709" t="str">
            <v xml:space="preserve">DISJUNTOR MONOPOLAR TERMOMAGNETICO ATE 30A, 220V, PIAL OU SIMILAR, INCLUSIVE INSTALACAO EM QUADRO DE DISTRIBUICAO.  </v>
          </cell>
          <cell r="C4709" t="str">
            <v>Un</v>
          </cell>
          <cell r="D4709">
            <v>11.8375</v>
          </cell>
          <cell r="E4709">
            <v>9.4700000000000006</v>
          </cell>
          <cell r="F4709" t="str">
            <v>SINAPI</v>
          </cell>
        </row>
        <row r="4710">
          <cell r="A4710" t="str">
            <v/>
          </cell>
          <cell r="D4710">
            <v>0</v>
          </cell>
        </row>
        <row r="4711">
          <cell r="A4711" t="str">
            <v>301820030</v>
          </cell>
          <cell r="B4711" t="str">
            <v xml:space="preserve">DISJUNTOR TRIPOLAR TERMOMAGNETICO ATE 50A, 380V, PIAL OU SIMILAR, INCLUSIVE INSTALACAO EM QUADRO DE DISTRIBUICAO.  </v>
          </cell>
          <cell r="C4711" t="str">
            <v>UD</v>
          </cell>
          <cell r="D4711">
            <v>61.662499999999994</v>
          </cell>
          <cell r="E4711">
            <v>49.33</v>
          </cell>
          <cell r="F4711" t="str">
            <v>SINAPI</v>
          </cell>
        </row>
        <row r="4712">
          <cell r="A4712" t="str">
            <v/>
          </cell>
          <cell r="D4712">
            <v>0</v>
          </cell>
        </row>
        <row r="4713">
          <cell r="A4713" t="str">
            <v>301820040</v>
          </cell>
          <cell r="B4713" t="str">
            <v xml:space="preserve">DISJUNTOR TRIPOLAR TERMOMAGNETICO DE 60 A 100A, 380V, PIAL OU SIMILAR, INCLUSIVE INSTALACAO EM QUADRO DE DISTRIBUICAO.  </v>
          </cell>
          <cell r="C4713" t="str">
            <v>Un</v>
          </cell>
          <cell r="D4713">
            <v>83.387499999999989</v>
          </cell>
          <cell r="E4713">
            <v>66.709999999999994</v>
          </cell>
          <cell r="F4713" t="str">
            <v>SINAPI</v>
          </cell>
        </row>
        <row r="4714">
          <cell r="A4714" t="str">
            <v/>
          </cell>
          <cell r="D4714">
            <v>0</v>
          </cell>
        </row>
        <row r="4715">
          <cell r="A4715" t="str">
            <v>301821110</v>
          </cell>
          <cell r="B4715" t="str">
            <v xml:space="preserve">QUADRO DE DISTRIBUICAO EM RESINA TERMOPLASTICA DE EMBUTIR, COM PORTA, SEM BARRAMENTO PARA ATE 3 CIRCUITOS MONOPOLARES, REF. CDEC-3E, CEMAR OU SIMILAR, INCLUSIVE INSTALACAO.  </v>
          </cell>
          <cell r="C4715" t="str">
            <v>Un</v>
          </cell>
          <cell r="D4715">
            <v>38.975000000000001</v>
          </cell>
          <cell r="E4715">
            <v>31.18</v>
          </cell>
          <cell r="F4715" t="str">
            <v>SINAPI</v>
          </cell>
        </row>
        <row r="4716">
          <cell r="A4716" t="str">
            <v/>
          </cell>
          <cell r="D4716">
            <v>0</v>
          </cell>
        </row>
        <row r="4717">
          <cell r="A4717" t="str">
            <v>301821120</v>
          </cell>
          <cell r="B4717" t="str">
            <v xml:space="preserve">QUADRO DE DISTRIBUICAO EM RESINA TERMOPLASTICA DE EMBUTIR,COM PORTA, SEM BARRAMENTO, PARA ATE 6 CIRCUITOS MONOPOLARES, REF. CDEC-6E, CEMAR OU SIMILAR, INCLUSIVE INSTALACAO.  </v>
          </cell>
          <cell r="C4717" t="str">
            <v>Un</v>
          </cell>
          <cell r="D4717">
            <v>48.849999999999994</v>
          </cell>
          <cell r="E4717">
            <v>39.08</v>
          </cell>
          <cell r="F4717" t="str">
            <v>SINAPI</v>
          </cell>
        </row>
        <row r="4718">
          <cell r="A4718" t="str">
            <v/>
          </cell>
          <cell r="D4718">
            <v>0</v>
          </cell>
        </row>
        <row r="4719">
          <cell r="A4719" t="str">
            <v>301821150</v>
          </cell>
          <cell r="B4719" t="str">
            <v xml:space="preserve">QUADRO DE DISTRIBUICAO METALICO DE EMBUTIR,C/ PORTA, BARRAMENTO, CHAVE GERAL E PLACA DE NEUTRO PARA ATE 12 CIRCUITOS MONOPOLARES, REF. QDETN-12, CEMAR OU SIMILAR, INCLUSIVE INSTALACAO.  </v>
          </cell>
          <cell r="C4719" t="str">
            <v>UD</v>
          </cell>
          <cell r="D4719">
            <v>148.3125</v>
          </cell>
          <cell r="E4719">
            <v>118.65</v>
          </cell>
          <cell r="F4719" t="str">
            <v>SINAPI</v>
          </cell>
        </row>
        <row r="4720">
          <cell r="A4720" t="str">
            <v/>
          </cell>
          <cell r="D4720">
            <v>0</v>
          </cell>
        </row>
        <row r="4721">
          <cell r="A4721" t="str">
            <v>301821160</v>
          </cell>
          <cell r="B4721" t="str">
            <v xml:space="preserve">QUADRO DE DISTRIBUICAO METALICO DE EMBUTIR,C/ PORTA, BARRAMENTO, CHAVE GERAL E PLACA DE NEUTRO PARA ATE 20 CIRCUITOS MONOPOLARES, REF. QDETN-20, CEMAR OU SIMILAR, INCLUSIVE INSTALACAO.  </v>
          </cell>
          <cell r="C4721" t="str">
            <v>Un</v>
          </cell>
          <cell r="D4721">
            <v>237.33750000000001</v>
          </cell>
          <cell r="E4721">
            <v>189.87</v>
          </cell>
          <cell r="F4721" t="str">
            <v>SINAPI</v>
          </cell>
        </row>
        <row r="4722">
          <cell r="A4722" t="str">
            <v/>
          </cell>
          <cell r="D4722">
            <v>0</v>
          </cell>
        </row>
        <row r="4723">
          <cell r="A4723" t="str">
            <v>301821170</v>
          </cell>
          <cell r="B4723" t="str">
            <v xml:space="preserve">QUADRO DE DISTRIBUICAO METALICO DE EMBUTIR,C/ PORTA, BARRAMENTO, CHAVE GERAL E PLACA DE NEUTRO PARA ATE 32 CIRCUITOS MONOPOLARES, REF. QDETN-32, CEMAR OU SIMILAR, INCLUSIVE INSTALACAO.  </v>
          </cell>
          <cell r="C4723" t="str">
            <v>Un</v>
          </cell>
          <cell r="D4723">
            <v>304.6875</v>
          </cell>
          <cell r="E4723">
            <v>243.75</v>
          </cell>
          <cell r="F4723" t="str">
            <v>SINAPI</v>
          </cell>
        </row>
        <row r="4724">
          <cell r="A4724" t="str">
            <v/>
          </cell>
          <cell r="D4724">
            <v>0</v>
          </cell>
        </row>
        <row r="4725">
          <cell r="A4725" t="str">
            <v>301822010</v>
          </cell>
          <cell r="B4725" t="str">
            <v xml:space="preserve">PONTO DE LUZ EM TETO OU PAREDE, INCLUINDO CAIXA 4 X 4 POL. TIGREFLEX OU SIMILAR, TUBULACAO PVC RIGIDO E FIACAO, ATE O QUADRO DE DISTRIBUICAO.  </v>
          </cell>
          <cell r="C4725" t="str">
            <v>Pt</v>
          </cell>
          <cell r="D4725">
            <v>54.8125</v>
          </cell>
          <cell r="E4725">
            <v>43.85</v>
          </cell>
          <cell r="F4725" t="str">
            <v>SINAPI</v>
          </cell>
        </row>
        <row r="4726">
          <cell r="A4726" t="str">
            <v/>
          </cell>
          <cell r="D4726">
            <v>0</v>
          </cell>
        </row>
        <row r="4727">
          <cell r="A4727" t="str">
            <v>301822020</v>
          </cell>
          <cell r="B4727" t="str">
            <v xml:space="preserve">PONTO DE INTERRUPTOR DE UMA SECCAO, PIAL OU SIMILAR,INCLUSIVE TUBULACAO PVC RIGIDO, FIACAO, CX. 4 X 2 POL. TIGREFLEX OU SIMILAR PLACA E DEMAIS ACESSORIOS, ATE O PONTO DE LUZ.  </v>
          </cell>
          <cell r="C4727" t="str">
            <v>Pt</v>
          </cell>
          <cell r="D4727">
            <v>48.137499999999996</v>
          </cell>
          <cell r="E4727">
            <v>38.51</v>
          </cell>
          <cell r="F4727" t="str">
            <v>SINAPI</v>
          </cell>
        </row>
        <row r="4728">
          <cell r="A4728" t="str">
            <v/>
          </cell>
          <cell r="D4728">
            <v>0</v>
          </cell>
        </row>
        <row r="4729">
          <cell r="A4729" t="str">
            <v>301822030</v>
          </cell>
          <cell r="B4729" t="str">
            <v xml:space="preserve">PONTO DE INTERRUPTOR DE 2 SECCOES, PIAL OU SIMILAR, INCLUSIVE TUBULACAO PVC RIGIDO, FIACAO CAIXA 4 X 2 POL. TIGREFLEX OU SIMILAR, PLACA E DEMAIS ACESSORIOS, ATE O PONTO DE LUZ.  </v>
          </cell>
          <cell r="C4729" t="str">
            <v>Pt</v>
          </cell>
          <cell r="D4729">
            <v>72.962499999999991</v>
          </cell>
          <cell r="E4729">
            <v>58.37</v>
          </cell>
          <cell r="F4729" t="str">
            <v>SINAPI</v>
          </cell>
        </row>
        <row r="4730">
          <cell r="A4730" t="str">
            <v/>
          </cell>
          <cell r="D4730">
            <v>0</v>
          </cell>
        </row>
        <row r="4731">
          <cell r="A4731" t="str">
            <v>301822040</v>
          </cell>
          <cell r="B4731" t="str">
            <v xml:space="preserve">PONTO DE INTERRUPTOR DE 3 SECCOES, PIAL OU SIMILAR, INCLUSIVE TUBULACAO PVC RIGIDO, FIACAO CAIXA 4 X 2 POL. TIGREFLEX OU SIMILAR, PLACA E DEMAIS ACESSORIOS, ATE O PONTO DE LUZ.  </v>
          </cell>
          <cell r="C4731" t="str">
            <v>Pt</v>
          </cell>
          <cell r="D4731">
            <v>90.425000000000011</v>
          </cell>
          <cell r="E4731">
            <v>72.34</v>
          </cell>
          <cell r="F4731" t="str">
            <v>SINAPI</v>
          </cell>
        </row>
        <row r="4732">
          <cell r="A4732" t="str">
            <v/>
          </cell>
          <cell r="D4732">
            <v>0</v>
          </cell>
        </row>
        <row r="4733">
          <cell r="A4733" t="str">
            <v>301822060</v>
          </cell>
          <cell r="B4733" t="str">
            <v xml:space="preserve">PONTO DE TOMADA UNIV.(2P+1 T) PIAL OU SIMILAR INCLUSIVE TUBULACAO PVC RIGIDO, FIACAO, CAIXA 4 X 2 POL. TIGREFLEX OU SIMILAR, PLACA E DEMAIS ACESSORIOS, ATE O PONTO DE LUZ OU QUADRO DE DISTRIBUICAO.  </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 xml:space="preserve">PONTO DE CAMPAINHA, INCLUSIVE CAIXA, CIGARRA, BOTAO, ESPELHO, TUBULACAO PVC RIGIDO, FIACAO E DEMAIS ACESSORIOS, ATE QUADRO DE DISTRIBUICAO.  </v>
          </cell>
          <cell r="C4737" t="str">
            <v>Pt</v>
          </cell>
          <cell r="D4737">
            <v>129.53749999999999</v>
          </cell>
          <cell r="E4737">
            <v>103.63</v>
          </cell>
          <cell r="F4737" t="str">
            <v>SINAPI</v>
          </cell>
        </row>
        <row r="4738">
          <cell r="A4738" t="str">
            <v/>
          </cell>
          <cell r="D4738">
            <v>0</v>
          </cell>
        </row>
        <row r="4739">
          <cell r="A4739" t="str">
            <v>301822111</v>
          </cell>
          <cell r="B4739" t="str">
            <v xml:space="preserve">PONTO DE INTERRUPTOR DE UMA SEÇÃO COM TOMADA UNIVERSAL 2P, PIAL OU SIMILAR, INCLUSIVE TUBULAÇÃO DE PVC RÍGIDO, FIAÇÃO, CAIXA 4X2", TIGREFLEX OU SIMILAR, PLACA E DEMAIS ACESSÓRIOS, ATÉ O PONTO DE LUZ OU QUADRO DE DISTRIBUIÇÃO.  </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 xml:space="preserve">PONTO DE LÓGICA SECO, EM CONDULETES METÁLICOS, INCLUSIVE ELETRODUTOS DE PVC RÍGIDO ROSCÁVEL 3/4" COM 9,00M, LUVAS E CURVAS EM PVC, ABRAÇADEIRAS TIPO "D", BUCHAS E ARRUELAS DE ALUMÍNIO (INSTALAÇÃO APARENTE)  </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 xml:space="preserve">CAIXA DE PASSAGEM SUBTERRANEA COM DIMENSOES INTERNAS 0,40 X 0,40 M, ALTURA 0,60 M, SOBRE CAMADA DE BRITA COM 0.10 M DE ESPESSURA, PAREDES EM ALVENARIA E LAJE DE TAMPA EM CONCRETO ARMADO, INCLUSIVE ESCAVACAO, REMOCAO E REATERRO.  </v>
          </cell>
          <cell r="C4749" t="str">
            <v>Un</v>
          </cell>
          <cell r="D4749">
            <v>63.5625</v>
          </cell>
          <cell r="E4749">
            <v>50.85</v>
          </cell>
          <cell r="F4749" t="str">
            <v>SINAPI</v>
          </cell>
        </row>
        <row r="4750">
          <cell r="A4750" t="str">
            <v/>
          </cell>
          <cell r="D4750">
            <v>0</v>
          </cell>
        </row>
        <row r="4751">
          <cell r="A4751" t="str">
            <v>301824020</v>
          </cell>
          <cell r="B4751" t="str">
            <v xml:space="preserve">CAIXA DE PASSAGEM SUBTERRANEA PARA ENTRADA DE REDE TELEFONICA,TIPO R1 (ATE 35 PONTOS), COM DIMENSOES INTERNAS 0,60 X 0,35 M, ALTURA 0,50 M,PAREDES EM ALVENARIA, LAJE DE TAMPA E FUNDO EM CONCRETO,INCLUSIVE ESCAVACAO, REMOCAO E REATERRO.  </v>
          </cell>
          <cell r="C4751" t="str">
            <v>Un</v>
          </cell>
          <cell r="D4751">
            <v>69.837499999999991</v>
          </cell>
          <cell r="E4751">
            <v>55.87</v>
          </cell>
          <cell r="F4751" t="str">
            <v>SINAPI</v>
          </cell>
        </row>
        <row r="4752">
          <cell r="A4752" t="str">
            <v/>
          </cell>
          <cell r="D4752">
            <v>0</v>
          </cell>
        </row>
        <row r="4753">
          <cell r="A4753" t="str">
            <v>301824050</v>
          </cell>
          <cell r="B4753" t="str">
            <v xml:space="preserve"> 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 xml:space="preserve">LUMINARIA TIPO SOBREPOR,ABERTA, PARA 2 LAMPADAS FLUORES. DE 20W,REF. TMS-500 PHILLIPS OU SIM., INCLUSIVE REATOR ALTO FATOR DE POTENCIA LAMPADAS, DEMAIS ACESSORIOS E INSTALACAO.  </v>
          </cell>
          <cell r="C4755" t="str">
            <v>Cj</v>
          </cell>
          <cell r="D4755">
            <v>99.162499999999994</v>
          </cell>
          <cell r="E4755">
            <v>79.33</v>
          </cell>
          <cell r="F4755" t="str">
            <v>SINAPI</v>
          </cell>
        </row>
        <row r="4756">
          <cell r="A4756" t="str">
            <v/>
          </cell>
          <cell r="D4756">
            <v>0</v>
          </cell>
        </row>
        <row r="4757">
          <cell r="A4757" t="str">
            <v>301825030</v>
          </cell>
          <cell r="B4757" t="str">
            <v xml:space="preserve">LUMINARIA TIPO SOBREPOR, ABERTA, PARA 1 LAMPADA FLUORES. DE 40 W,REF. TMS-500 PHILLIPS OU SIM., INCLUSIVE REATOR ALTO FATOR DE POTENCIA LAMPADA, DEMAIS ACESSORIOS E INSTALACAO.  </v>
          </cell>
          <cell r="C4757" t="str">
            <v>Cj</v>
          </cell>
          <cell r="D4757">
            <v>73.2</v>
          </cell>
          <cell r="E4757">
            <v>58.56</v>
          </cell>
          <cell r="F4757" t="str">
            <v>SINAPI</v>
          </cell>
        </row>
        <row r="4758">
          <cell r="A4758" t="str">
            <v/>
          </cell>
          <cell r="D4758">
            <v>0</v>
          </cell>
        </row>
        <row r="4759">
          <cell r="A4759" t="str">
            <v>301825040</v>
          </cell>
          <cell r="B4759" t="str">
            <v xml:space="preserve">LUMINARIA TIPO SOBREPOR,ABERTA,PARA 02 LAMPADAS FLUORES. DE 40W,REF. TMS-500 PHILLIPS OU SIM., INCLUSIVE REATOR ALTO FATOR DE POTENCIA LAMPADAS, DEMAIS ACESSORIOS E INSTALACAO.  </v>
          </cell>
          <cell r="C4759" t="str">
            <v>Cj</v>
          </cell>
          <cell r="D4759">
            <v>103.425</v>
          </cell>
          <cell r="E4759">
            <v>82.74</v>
          </cell>
          <cell r="F4759" t="str">
            <v>SINAPI</v>
          </cell>
        </row>
        <row r="4760">
          <cell r="A4760" t="str">
            <v/>
          </cell>
          <cell r="D4760">
            <v>0</v>
          </cell>
        </row>
        <row r="4761">
          <cell r="A4761" t="str">
            <v>301825070</v>
          </cell>
          <cell r="B4761" t="str">
            <v xml:space="preserve">LUMINARIA TIPO SOBREPOR, ABERTA, PARA 01 LAMPADA FLUORES. DE 40 W,REF. 211-R A.B. LEAO OU SIM., INCLUSIVE REATOR ALTO FATOR DE POTENCIA LAMPADA, DEMAIS ACESSORIOS E INSTALACAO.  </v>
          </cell>
          <cell r="C4761" t="str">
            <v>Cj</v>
          </cell>
          <cell r="D4761">
            <v>67.3125</v>
          </cell>
          <cell r="E4761">
            <v>53.85</v>
          </cell>
          <cell r="F4761" t="str">
            <v>SINAPI</v>
          </cell>
        </row>
        <row r="4762">
          <cell r="A4762" t="str">
            <v/>
          </cell>
          <cell r="D4762">
            <v>0</v>
          </cell>
        </row>
        <row r="4763">
          <cell r="A4763" t="str">
            <v>301825080</v>
          </cell>
          <cell r="B4763" t="str">
            <v xml:space="preserve">LUMINARIA TIPO SOBREPOR, ABERTA, PARA 02 LAMPADAS FLUORES. DE 40 W, REF. 211-R A. B. LEAO OU SIM., INCLUSIVE REATOR ALTO FATOR DE POTEN CIA, LAMPADAS, DEMAIS ACESSORIOS E INSTALACAO.  </v>
          </cell>
          <cell r="C4763" t="str">
            <v>Cj</v>
          </cell>
          <cell r="D4763">
            <v>102.125</v>
          </cell>
          <cell r="E4763">
            <v>81.7</v>
          </cell>
          <cell r="F4763" t="str">
            <v>SINAPI</v>
          </cell>
        </row>
        <row r="4764">
          <cell r="A4764" t="str">
            <v/>
          </cell>
          <cell r="D4764">
            <v>0</v>
          </cell>
        </row>
        <row r="4765">
          <cell r="A4765" t="str">
            <v>301825085</v>
          </cell>
          <cell r="B4765" t="str">
            <v xml:space="preserve">FORNECIMENTO E INSTALAÇÃO DE LUMINÁRIA TIPO CALHA DE SOBREPOR, ABERTA, PARA 3 LÂMPADAS FLUORESCENTES DE 40W, REF.: 211, FAB: A B LEÃO OU SIMILAR, COM REATOR DE PARTIDA RÁPIDA E ALTO FATOR DE POTÊNCIA COM SUPORTE ANTI-VIBRATÓRIO, LÂMPADAS E ACESSÓRIOS.  </v>
          </cell>
          <cell r="C4765" t="str">
            <v>Cj</v>
          </cell>
          <cell r="D4765">
            <v>139.33750000000001</v>
          </cell>
          <cell r="E4765">
            <v>111.47</v>
          </cell>
          <cell r="F4765" t="str">
            <v>SINAPI</v>
          </cell>
        </row>
        <row r="4766">
          <cell r="A4766" t="str">
            <v/>
          </cell>
          <cell r="D4766">
            <v>0</v>
          </cell>
        </row>
        <row r="4767">
          <cell r="A4767" t="str">
            <v>301825170</v>
          </cell>
          <cell r="B4767" t="str">
            <v xml:space="preserve">LUMINARIA PARA LAMPADA A VAPOR DE MERCURIO DE 125 W, REF. ABL 50/F A. B. LEAO OU SIMILAR, COMPLETA, INCLUSIVE BRACO, LAMPADA, REATOR ALTO FATOR DE POTENCIA E INSTALACAO.  </v>
          </cell>
          <cell r="C4767" t="str">
            <v>Cj</v>
          </cell>
          <cell r="D4767">
            <v>442.22499999999997</v>
          </cell>
          <cell r="E4767">
            <v>353.78</v>
          </cell>
          <cell r="F4767" t="str">
            <v>SINAPI</v>
          </cell>
        </row>
        <row r="4768">
          <cell r="A4768" t="str">
            <v/>
          </cell>
          <cell r="D4768">
            <v>0</v>
          </cell>
        </row>
        <row r="4769">
          <cell r="A4769" t="str">
            <v>301825943</v>
          </cell>
          <cell r="B4769" t="str">
            <v xml:space="preserve">FORNECIMENTO E INSTALAÇÃO DE LÂMPADA FLUORESCENTE DE 40W  </v>
          </cell>
          <cell r="C4769" t="str">
            <v>Un</v>
          </cell>
          <cell r="D4769">
            <v>4.6750000000000007</v>
          </cell>
          <cell r="E4769">
            <v>3.74</v>
          </cell>
          <cell r="F4769" t="str">
            <v>SINAPI</v>
          </cell>
        </row>
        <row r="4770">
          <cell r="A4770" t="str">
            <v/>
          </cell>
          <cell r="D4770">
            <v>0</v>
          </cell>
        </row>
        <row r="4771">
          <cell r="A4771" t="str">
            <v>301826024</v>
          </cell>
          <cell r="B4771" t="str">
            <v xml:space="preserve">FORNECIMENTO E INSTALAÇÃO DE BENGALA DE PVC RÍGIDO 2", FAB.: TIGRE OU SIMILAR, INCLUSIVE FITA AÇO INOX E FIVELA PARA FIXAÇÃO.  </v>
          </cell>
          <cell r="C4771" t="str">
            <v>Un</v>
          </cell>
          <cell r="D4771">
            <v>77.887500000000003</v>
          </cell>
          <cell r="E4771">
            <v>62.31</v>
          </cell>
          <cell r="F4771" t="str">
            <v>SINAPI</v>
          </cell>
        </row>
        <row r="4772">
          <cell r="A4772" t="str">
            <v/>
          </cell>
          <cell r="D4772">
            <v>0</v>
          </cell>
        </row>
        <row r="4773">
          <cell r="A4773" t="str">
            <v>301826030</v>
          </cell>
          <cell r="B4773" t="str">
            <v xml:space="preserve">ASSENTAMENTO DE CHAVE DE BOIA AUTOMATICA,15A, SUPERIOR OU INFERIOR MARCA LENZ OU SIMILAR(INCLUSIVE O FORNECIMENTO DO MATERIAL).  </v>
          </cell>
          <cell r="C4773" t="str">
            <v>Un</v>
          </cell>
          <cell r="D4773">
            <v>39.537500000000001</v>
          </cell>
          <cell r="E4773">
            <v>31.63</v>
          </cell>
          <cell r="F4773" t="str">
            <v>SINAPI</v>
          </cell>
        </row>
        <row r="4774">
          <cell r="A4774" t="str">
            <v/>
          </cell>
          <cell r="D4774">
            <v>0</v>
          </cell>
        </row>
        <row r="4775">
          <cell r="A4775" t="str">
            <v>301826045</v>
          </cell>
          <cell r="B4775" t="str">
            <v xml:space="preserve">ASSENTAMENTO DE CHAVE REVERSORA BLINDADA 30A, 250 V, ELETROMAR OU SIMILAR, INCLUSIVE FORNECIMENTO DO MATERIAL.  </v>
          </cell>
          <cell r="C4775" t="str">
            <v>Un</v>
          </cell>
          <cell r="D4775">
            <v>119.53749999999999</v>
          </cell>
          <cell r="E4775">
            <v>95.63</v>
          </cell>
          <cell r="F4775" t="str">
            <v>SINAPI</v>
          </cell>
        </row>
        <row r="4776">
          <cell r="A4776" t="str">
            <v/>
          </cell>
          <cell r="D4776">
            <v>0</v>
          </cell>
        </row>
        <row r="4777">
          <cell r="A4777" t="str">
            <v>301901010</v>
          </cell>
          <cell r="B4777" t="str">
            <v xml:space="preserve">PONTO DE ESGOTO PARA BACIA SANITARIA, INCLUSIVE TUBULACOES E CONEXOES EM PVC RIGIDO SOLDAVEIS, ATE A COLUNA OU O SUB-COLETOR.  </v>
          </cell>
          <cell r="C4777" t="str">
            <v>Pt</v>
          </cell>
          <cell r="D4777">
            <v>47.5</v>
          </cell>
          <cell r="E4777">
            <v>38</v>
          </cell>
          <cell r="F4777" t="str">
            <v>SINAPI</v>
          </cell>
        </row>
        <row r="4778">
          <cell r="A4778" t="str">
            <v/>
          </cell>
          <cell r="D4778">
            <v>0</v>
          </cell>
        </row>
        <row r="4779">
          <cell r="A4779" t="str">
            <v>301901020</v>
          </cell>
          <cell r="B4779" t="str">
            <v xml:space="preserve">PONTO DE ESGOTO PARA PIA OU LAVANDARIA,INCLUSIVE TUBULACOES E CONEXOES EM PVC RIGIDO SOLDAVEIS, ATE A COLUNA OU O SUB-COLETOR.  </v>
          </cell>
          <cell r="C4779" t="str">
            <v>Pt</v>
          </cell>
          <cell r="D4779">
            <v>48.375</v>
          </cell>
          <cell r="E4779">
            <v>38.700000000000003</v>
          </cell>
          <cell r="F4779" t="str">
            <v>SINAPI</v>
          </cell>
        </row>
        <row r="4780">
          <cell r="A4780" t="str">
            <v/>
          </cell>
          <cell r="D4780">
            <v>0</v>
          </cell>
        </row>
        <row r="4781">
          <cell r="A4781" t="str">
            <v>301901030</v>
          </cell>
          <cell r="B4781" t="str">
            <v xml:space="preserve"> PONTO DE ESGOTO PARA LAVATORIO OU MICTORIO, INCLUSIVE TUBULACOES E CONEXOES EM PVC RIGIDO SOLDAVEIS, ATE A COLUNA OU O SUB-COLETOR   </v>
          </cell>
          <cell r="C4781" t="str">
            <v>Pt</v>
          </cell>
          <cell r="D4781">
            <v>48.25</v>
          </cell>
          <cell r="E4781">
            <v>38.6</v>
          </cell>
          <cell r="F4781" t="str">
            <v>SINAPI</v>
          </cell>
        </row>
        <row r="4782">
          <cell r="A4782" t="str">
            <v/>
          </cell>
          <cell r="D4782">
            <v>0</v>
          </cell>
        </row>
        <row r="4783">
          <cell r="A4783" t="str">
            <v>301901040</v>
          </cell>
          <cell r="B4783" t="str">
            <v xml:space="preserve">PONTO DE ESGOTO PARA RALO SIFONADO, INCLUSIVE RALO, TUBULACOES E CONEXOES EM PVC RIGIDO SOLDAVEIS, ATE A COLUNA OU O SUB-COLETOR.  </v>
          </cell>
          <cell r="C4783" t="str">
            <v>Pt</v>
          </cell>
          <cell r="D4783">
            <v>53.487499999999997</v>
          </cell>
          <cell r="E4783">
            <v>42.79</v>
          </cell>
          <cell r="F4783" t="str">
            <v>SINAPI</v>
          </cell>
        </row>
        <row r="4784">
          <cell r="A4784" t="str">
            <v/>
          </cell>
          <cell r="D4784">
            <v>0</v>
          </cell>
        </row>
        <row r="4785">
          <cell r="A4785" t="str">
            <v>301902010</v>
          </cell>
          <cell r="B4785" t="str">
            <v xml:space="preserve">PONTO DE AGUA, INCLUSIVE TUBULACOES E CONEXOES DE PVC RIGIDO ROSQUEAVEL E ABERTURA DE RASGOS EM ALVENARIA,ATE O REGISTRO GERAL DO AMBIENTE.  </v>
          </cell>
          <cell r="C4785" t="str">
            <v>Pt</v>
          </cell>
          <cell r="D4785">
            <v>62.862499999999997</v>
          </cell>
          <cell r="E4785">
            <v>50.29</v>
          </cell>
          <cell r="F4785" t="str">
            <v>SINAPI</v>
          </cell>
        </row>
        <row r="4786">
          <cell r="A4786" t="str">
            <v/>
          </cell>
          <cell r="D4786">
            <v>0</v>
          </cell>
        </row>
        <row r="4787">
          <cell r="A4787" t="str">
            <v>301902020</v>
          </cell>
          <cell r="B4787" t="str">
            <v xml:space="preserve">PONTO DE AGUA, INCLUSIVE TUBULACOES E CONEXOES DE PVC RIGIDO SOLDAVEL E ABERTURA DE RASGOS EM ALVENARIA, ATE O REGISTRO GERAL DO AMBIENTE.  </v>
          </cell>
          <cell r="C4787" t="str">
            <v>Pt</v>
          </cell>
          <cell r="D4787">
            <v>37.450000000000003</v>
          </cell>
          <cell r="E4787">
            <v>29.96</v>
          </cell>
          <cell r="F4787" t="str">
            <v>SINAPI</v>
          </cell>
        </row>
        <row r="4788">
          <cell r="A4788" t="str">
            <v/>
          </cell>
          <cell r="D4788">
            <v>0</v>
          </cell>
        </row>
        <row r="4789">
          <cell r="A4789" t="str">
            <v>301903010</v>
          </cell>
          <cell r="B4789" t="str">
            <v xml:space="preserve">FORNECIMENTO E ASSENTAMENTO DE TUBOS DE PVC RIGIDO SOLDAVEIS, DIAM.40 MM, PARA VENTILACAO DE ESGOTO.  </v>
          </cell>
          <cell r="C4789" t="str">
            <v>m</v>
          </cell>
          <cell r="D4789">
            <v>7.25</v>
          </cell>
          <cell r="E4789">
            <v>5.8</v>
          </cell>
          <cell r="F4789" t="str">
            <v>SINAPI</v>
          </cell>
        </row>
        <row r="4790">
          <cell r="A4790" t="str">
            <v/>
          </cell>
          <cell r="D4790">
            <v>0</v>
          </cell>
        </row>
        <row r="4791">
          <cell r="A4791" t="str">
            <v>301903020</v>
          </cell>
          <cell r="B4791" t="str">
            <v xml:space="preserve">FORNECIMENTO E ASSENTAMENTO DE TUBOS DE PVC RIGIDO SOLDAVEIS, DIAM.50 MM, PARA VENTILACAO DE ESGOTO.  </v>
          </cell>
          <cell r="C4791" t="str">
            <v>m</v>
          </cell>
          <cell r="D4791">
            <v>10.149999999999999</v>
          </cell>
          <cell r="E4791">
            <v>8.1199999999999992</v>
          </cell>
          <cell r="F4791" t="str">
            <v>SINAPI</v>
          </cell>
        </row>
        <row r="4792">
          <cell r="A4792" t="str">
            <v/>
          </cell>
          <cell r="D4792">
            <v>0</v>
          </cell>
        </row>
        <row r="4793">
          <cell r="A4793" t="str">
            <v>301903030</v>
          </cell>
          <cell r="B4793" t="str">
            <v xml:space="preserve">FORNECIMENTO E ASSENTAMENTO DE TUBOS DE PVC RIGIDO SOLDAVEIS, DIAM.75 MM, PARA COLUNAS DE ESGOTO, VENTILACAO OU AGUAS PLUVIAIS.  </v>
          </cell>
          <cell r="C4793" t="str">
            <v>m</v>
          </cell>
          <cell r="D4793">
            <v>13.587499999999999</v>
          </cell>
          <cell r="E4793">
            <v>10.87</v>
          </cell>
          <cell r="F4793" t="str">
            <v>SINAPI</v>
          </cell>
        </row>
        <row r="4794">
          <cell r="A4794" t="str">
            <v/>
          </cell>
          <cell r="D4794">
            <v>0</v>
          </cell>
        </row>
        <row r="4795">
          <cell r="A4795" t="str">
            <v>301903040</v>
          </cell>
          <cell r="B4795" t="str">
            <v xml:space="preserve">FORNECIMENTO E ASSENTAMENTO DE TUBOS DE PVC RIGIDO SOLDAVEIS, DIAM.100 MM, PARA COLUNAS DE ESGOTO, VENTILACAO OU AGUAS PLUVIAIS.  </v>
          </cell>
          <cell r="C4795" t="str">
            <v>m</v>
          </cell>
          <cell r="D4795">
            <v>17.224999999999998</v>
          </cell>
          <cell r="E4795">
            <v>13.78</v>
          </cell>
          <cell r="F4795" t="str">
            <v>SINAPI</v>
          </cell>
        </row>
        <row r="4796">
          <cell r="A4796" t="str">
            <v/>
          </cell>
          <cell r="D4796">
            <v>0</v>
          </cell>
        </row>
        <row r="4797">
          <cell r="A4797" t="str">
            <v>301904040</v>
          </cell>
          <cell r="B4797" t="str">
            <v xml:space="preserve">FORNECIMENTO E ASSENTAMENTO DE TUBOS DE PVC RIGIDO SOLDAVEIS DIAM. 100 MM, PARA COLETORES E SUB-COLETORES DE ESGOTO OU AGUAS PLUVIAIS, INCLUSIVE ABERTURA E FECHAMENTO DE VALAS.  </v>
          </cell>
          <cell r="C4797" t="str">
            <v>m</v>
          </cell>
          <cell r="D4797">
            <v>18.3125</v>
          </cell>
          <cell r="E4797">
            <v>14.65</v>
          </cell>
          <cell r="F4797" t="str">
            <v>SINAPI</v>
          </cell>
        </row>
        <row r="4798">
          <cell r="A4798" t="str">
            <v/>
          </cell>
          <cell r="D4798">
            <v>0</v>
          </cell>
        </row>
        <row r="4799">
          <cell r="A4799" t="str">
            <v>301905020</v>
          </cell>
          <cell r="B4799" t="str">
            <v xml:space="preserve">FORNECIMENTO E ASSENTAMENTO DE TUBOS SOLDAVEIS DE PVC RIGIDO DIAM. 25 MM, INCLUSIVE CONEXOES E ABERTURA DE RASGOS EM ALVENARIA, PARA COLUNAS DE AGUA.  </v>
          </cell>
          <cell r="C4799" t="str">
            <v>m</v>
          </cell>
          <cell r="D4799">
            <v>7.5749999999999993</v>
          </cell>
          <cell r="E4799">
            <v>6.06</v>
          </cell>
          <cell r="F4799" t="str">
            <v>SINAPI</v>
          </cell>
        </row>
        <row r="4800">
          <cell r="A4800" t="str">
            <v/>
          </cell>
          <cell r="D4800">
            <v>0</v>
          </cell>
        </row>
        <row r="4801">
          <cell r="A4801" t="str">
            <v>301905030</v>
          </cell>
          <cell r="B4801" t="str">
            <v xml:space="preserve">FORNECIMENTO E ASSENTAMENTO DE TUBOS SOLDAVEIS DE PVC RIGIDO DIAM. 32 MM, INCLUSIVE CONEXOES E ABERTURA DE RASGOS EM ALVENARIA, PARA COLUNAS DE AGUA.  </v>
          </cell>
          <cell r="C4801" t="str">
            <v>m</v>
          </cell>
          <cell r="D4801">
            <v>11.850000000000001</v>
          </cell>
          <cell r="E4801">
            <v>9.48</v>
          </cell>
          <cell r="F4801" t="str">
            <v>SINAPI</v>
          </cell>
        </row>
        <row r="4802">
          <cell r="A4802" t="str">
            <v/>
          </cell>
          <cell r="D4802">
            <v>0</v>
          </cell>
        </row>
        <row r="4803">
          <cell r="A4803" t="str">
            <v>301905040</v>
          </cell>
          <cell r="B4803" t="str">
            <v xml:space="preserve">FORNECIMENTO E ASSENTAMENTO DE TUBOS SOLDAVEIS DE PVC RIGIDO DIAM. 40 MM, INCLUSIVE CONEXOES E ABERTURA DE RASGOS EM ALVENARIA, PARA COLUNAS DE AGUA.  </v>
          </cell>
          <cell r="C4803" t="str">
            <v>m</v>
          </cell>
          <cell r="D4803">
            <v>14.5</v>
          </cell>
          <cell r="E4803">
            <v>11.6</v>
          </cell>
          <cell r="F4803" t="str">
            <v>SINAPI</v>
          </cell>
        </row>
        <row r="4804">
          <cell r="A4804" t="str">
            <v/>
          </cell>
          <cell r="D4804">
            <v>0</v>
          </cell>
        </row>
        <row r="4805">
          <cell r="A4805" t="str">
            <v>301905050</v>
          </cell>
          <cell r="B4805" t="str">
            <v xml:space="preserve">FORNECIMENTO E ASSENTAMENTO DE TUBOS SOLDAVEIS DE PVC RIGIDO DIAM. 50 MM, INCLUSIVE CONEXOES E ABERTURA DE RASGOS EM ALVENARIA, PARA COLUNAS DE AGUA.  </v>
          </cell>
          <cell r="C4805" t="str">
            <v>m</v>
          </cell>
          <cell r="D4805">
            <v>16.375</v>
          </cell>
          <cell r="E4805">
            <v>13.1</v>
          </cell>
          <cell r="F4805" t="str">
            <v>SINAPI</v>
          </cell>
        </row>
        <row r="4806">
          <cell r="A4806" t="str">
            <v/>
          </cell>
          <cell r="D4806">
            <v>0</v>
          </cell>
        </row>
        <row r="4807">
          <cell r="A4807" t="str">
            <v>301905060</v>
          </cell>
          <cell r="B4807" t="str">
            <v xml:space="preserve">FORNECIMENTO E ASSENTAMENTO DE TUBOS SOLDAVEIS DE PVC RIGIDO DIAM. 60 MM, INCLUSIVE CONEXOES E ABERTURA DE RASGOS EM ALVENARIA, PARA COLUNAS DE AGUA.  </v>
          </cell>
          <cell r="C4807" t="str">
            <v>m</v>
          </cell>
          <cell r="D4807">
            <v>25.412499999999998</v>
          </cell>
          <cell r="E4807">
            <v>20.329999999999998</v>
          </cell>
          <cell r="F4807" t="str">
            <v>SINAPI</v>
          </cell>
        </row>
        <row r="4808">
          <cell r="A4808" t="str">
            <v/>
          </cell>
          <cell r="D4808">
            <v>0</v>
          </cell>
        </row>
        <row r="4809">
          <cell r="A4809" t="str">
            <v>301905070</v>
          </cell>
          <cell r="B4809" t="str">
            <v xml:space="preserve">FORNECIMENTO E ASSENTAMENTO DE TUBOS SOLDAVEIS DE PVC RIGIDO DIAM. 75 MM, INCLUSIVE CONEXOES E ABERTURA DE RASGOS EM ALVENARIA, PARA COLUNAS DE AGUA.  </v>
          </cell>
          <cell r="C4809" t="str">
            <v>m</v>
          </cell>
          <cell r="D4809">
            <v>36.162500000000001</v>
          </cell>
          <cell r="E4809">
            <v>28.93</v>
          </cell>
          <cell r="F4809" t="str">
            <v>SINAPI</v>
          </cell>
        </row>
        <row r="4810">
          <cell r="A4810" t="str">
            <v/>
          </cell>
          <cell r="D4810">
            <v>0</v>
          </cell>
        </row>
        <row r="4811">
          <cell r="A4811" t="str">
            <v>301906010</v>
          </cell>
          <cell r="B4811" t="str">
            <v xml:space="preserve">CAIXA COLETORA DE INSPECAO OU DE AREIA C/ PAREDES EM ALVENARIA , LAJE DE TAMPA E DE FUNDO EM CONCRETO, REVESTIDA INTERNAMENTE COM ARGAMASSA DE CIMENTO E AREIA 1:4,DIMENSOES INTERNAS 0,50 X 0,50 M, COM PROFUNDIDADE ATE 0,8M.  </v>
          </cell>
          <cell r="C4811" t="str">
            <v>Un</v>
          </cell>
          <cell r="D4811">
            <v>188.08750000000001</v>
          </cell>
          <cell r="E4811">
            <v>150.47</v>
          </cell>
          <cell r="F4811" t="str">
            <v>SINAPI</v>
          </cell>
        </row>
        <row r="4812">
          <cell r="A4812" t="str">
            <v/>
          </cell>
          <cell r="D4812">
            <v>0</v>
          </cell>
        </row>
        <row r="4813">
          <cell r="A4813" t="str">
            <v>301906020</v>
          </cell>
          <cell r="B4813" t="str">
            <v xml:space="preserve">CAIXA COLETORA DE INSPECAO OU DE AREIA C/ PAREDES EM ALVENARIA, LAJE DE TAMPA E DE FUNDO EM CONCRETO, REVESTIDA INTERNAMENTE COM ARGAMASSA DE CIMENTO E AREIA 1:4, DIMENSOES INTERNAS 0,60 X 0,60 M, COM PROFUNDIDADE ATE 1,0M.  </v>
          </cell>
          <cell r="C4813" t="str">
            <v>Un</v>
          </cell>
          <cell r="D4813">
            <v>265.17499999999995</v>
          </cell>
          <cell r="E4813">
            <v>212.14</v>
          </cell>
          <cell r="F4813" t="str">
            <v>SINAPI</v>
          </cell>
        </row>
        <row r="4814">
          <cell r="A4814" t="str">
            <v/>
          </cell>
          <cell r="D4814">
            <v>0</v>
          </cell>
        </row>
        <row r="4815">
          <cell r="A4815" t="str">
            <v>301906030</v>
          </cell>
          <cell r="B4815" t="str">
            <v xml:space="preserve">CAIXA DE GORDURA COM PAREDES EM ALVENARIA,LAJE DE TAMPA E DE FUNDO EM CONCRETO, REVESTIDA INTERNAMENTE COM ARGAMASSA DE CIMENTO E AREIA 1:4, DIMENSOES INTERNAS 0,50 X 0,50 X 0,50 M COM CHICANA DE CONCRETO.  </v>
          </cell>
          <cell r="C4815" t="str">
            <v>Un</v>
          </cell>
          <cell r="D4815">
            <v>170.5</v>
          </cell>
          <cell r="E4815">
            <v>136.4</v>
          </cell>
          <cell r="F4815" t="str">
            <v>SINAPI</v>
          </cell>
        </row>
        <row r="4816">
          <cell r="A4816" t="str">
            <v/>
          </cell>
          <cell r="D4816">
            <v>0</v>
          </cell>
        </row>
        <row r="4817">
          <cell r="A4817" t="str">
            <v>301907010</v>
          </cell>
          <cell r="B4817" t="str">
            <v xml:space="preserve">FORNECIMENTO E ASSENTAMENTO DE BACIA SANITARIA DE LOUCA BRANCA, CELITE, LINHA SAVEIRO OU SIMILAR, INCLUSIVE TAMPA E ACESSORIOS CORRESPONDENTES.  </v>
          </cell>
          <cell r="C4817" t="str">
            <v>Cj</v>
          </cell>
          <cell r="D4817">
            <v>113.48750000000001</v>
          </cell>
          <cell r="E4817">
            <v>90.79</v>
          </cell>
          <cell r="F4817" t="str">
            <v>SINAPI</v>
          </cell>
        </row>
        <row r="4818">
          <cell r="A4818" t="str">
            <v/>
          </cell>
          <cell r="D4818">
            <v>0</v>
          </cell>
        </row>
        <row r="4819">
          <cell r="A4819" t="str">
            <v>301907020</v>
          </cell>
          <cell r="B4819" t="str">
            <v xml:space="preserve">FORNECIMENTO E ASSENTAMENTO DE BACIA SANITARIA COM CAIXA ACOPLADA, LOUCA BRANCA, CELITE, LINHA SAVEIRO OU SIMILAR, INCLUSIVE TAMPA E ACESSORIOS CORRESPONDENTES.  </v>
          </cell>
          <cell r="C4819" t="str">
            <v>Cj</v>
          </cell>
          <cell r="D4819">
            <v>236.61249999999998</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 xml:space="preserve">FORNECIMENTO E ASSENTAMENTO DE LAVATORIO SIMPLES, GRANDE, SEM COLUNA, DE LOUCA BRANCA, CELITE,LINHA SAVEIRO OU SIMILAR, INCLUSIVE ACESSORIOS CORRESPONDENTES.  </v>
          </cell>
          <cell r="C4823" t="str">
            <v>Cj</v>
          </cell>
          <cell r="D4823">
            <v>63.625</v>
          </cell>
          <cell r="E4823">
            <v>50.9</v>
          </cell>
          <cell r="F4823" t="str">
            <v>SINAPI</v>
          </cell>
        </row>
        <row r="4824">
          <cell r="A4824" t="str">
            <v/>
          </cell>
          <cell r="D4824">
            <v>0</v>
          </cell>
        </row>
        <row r="4825">
          <cell r="A4825" t="str">
            <v>301907034</v>
          </cell>
          <cell r="B4825" t="str">
            <v xml:space="preserve"> FORNECIMENTO E ASSENTAMENTO  DE SIFÃO COPO  PVC CROMADO 1"  </v>
          </cell>
          <cell r="C4825" t="str">
            <v>Un</v>
          </cell>
          <cell r="D4825">
            <v>30.4</v>
          </cell>
          <cell r="E4825">
            <v>24.32</v>
          </cell>
          <cell r="F4825" t="str">
            <v>SINAPI</v>
          </cell>
        </row>
        <row r="4826">
          <cell r="A4826" t="str">
            <v/>
          </cell>
          <cell r="D4826">
            <v>0</v>
          </cell>
        </row>
        <row r="4827">
          <cell r="A4827" t="str">
            <v>301907035</v>
          </cell>
          <cell r="B4827" t="str">
            <v xml:space="preserve"> FORNECIMENTO E ASSENTAMENTO DE CUBA DE LOUÇA DECA CÓD L-50 OU SIMILAR INCLUSIVE  E VÁLVULA DE PVC CROMADA.   </v>
          </cell>
          <cell r="C4827" t="str">
            <v>Un</v>
          </cell>
          <cell r="D4827">
            <v>83.474999999999994</v>
          </cell>
          <cell r="E4827">
            <v>66.78</v>
          </cell>
          <cell r="F4827" t="str">
            <v>SINAPI</v>
          </cell>
        </row>
        <row r="4828">
          <cell r="A4828" t="str">
            <v/>
          </cell>
          <cell r="D4828">
            <v>0</v>
          </cell>
        </row>
        <row r="4829">
          <cell r="A4829" t="str">
            <v>301907036</v>
          </cell>
          <cell r="B4829"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4829" t="str">
            <v>Un</v>
          </cell>
          <cell r="D4829">
            <v>63.625</v>
          </cell>
          <cell r="E4829">
            <v>50.9</v>
          </cell>
          <cell r="F4829" t="str">
            <v>SINAPI</v>
          </cell>
        </row>
        <row r="4830">
          <cell r="A4830" t="str">
            <v/>
          </cell>
          <cell r="D4830">
            <v>0</v>
          </cell>
        </row>
        <row r="4831">
          <cell r="A4831" t="str">
            <v>301907037</v>
          </cell>
          <cell r="B4831" t="str">
            <v xml:space="preserve">FORNECIMENTO E INSTALAÇÃO DE TANQUE DE LOUÇA, COM COLUNA, 30 LITROS, COR BRANCA, FAB:CELITE OU SIMILAR,INCLUSIVE  SIFÃO COPO PARA TANQUE DE 1 1/4"X 1 1/2"EM PVC  E VÁLVULA DE ESCOAMENTO EM PVC, PARA TANQUE DE 1 1/4".  </v>
          </cell>
          <cell r="C4831" t="str">
            <v>Un</v>
          </cell>
          <cell r="D4831">
            <v>363.22499999999997</v>
          </cell>
          <cell r="E4831">
            <v>290.58</v>
          </cell>
          <cell r="F4831" t="str">
            <v>SINAPI</v>
          </cell>
        </row>
        <row r="4832">
          <cell r="A4832" t="str">
            <v/>
          </cell>
          <cell r="D4832">
            <v>0</v>
          </cell>
        </row>
        <row r="4833">
          <cell r="A4833" t="str">
            <v>301907060</v>
          </cell>
          <cell r="B4833" t="str">
            <v xml:space="preserve">FORNECIMENTO E ASSENTAMENTO DE MICTORIO SIFONADO PARA PAREDE DE LOUCA BRANCA CELITE LINHA INSTITUCIONAIS OU SIMILAR, INCLUSIVE ACESSORIOS CORRESPONDENTES.  </v>
          </cell>
          <cell r="C4833" t="str">
            <v>Cj</v>
          </cell>
          <cell r="D4833">
            <v>113.25</v>
          </cell>
          <cell r="E4833">
            <v>90.6</v>
          </cell>
          <cell r="F4833" t="str">
            <v>SINAPI</v>
          </cell>
        </row>
        <row r="4834">
          <cell r="A4834" t="str">
            <v/>
          </cell>
          <cell r="D4834">
            <v>0</v>
          </cell>
        </row>
        <row r="4835">
          <cell r="A4835" t="str">
            <v>301907070</v>
          </cell>
          <cell r="B4835" t="str">
            <v xml:space="preserve">FORNECIMENTO E ASSENTAMENTO DE SABONETEIRA DE LOUCA BRANCA,CELITE OU SIMILAR, NAS DIMENSOES 7.5 X 15 CM.  </v>
          </cell>
          <cell r="C4835" t="str">
            <v>Un</v>
          </cell>
          <cell r="D4835">
            <v>16.399999999999999</v>
          </cell>
          <cell r="E4835">
            <v>13.12</v>
          </cell>
          <cell r="F4835" t="str">
            <v>SINAPI</v>
          </cell>
        </row>
        <row r="4836">
          <cell r="A4836" t="str">
            <v/>
          </cell>
          <cell r="D4836">
            <v>0</v>
          </cell>
        </row>
        <row r="4837">
          <cell r="A4837" t="str">
            <v>301907080</v>
          </cell>
          <cell r="B4837" t="str">
            <v xml:space="preserve">FORNECIMENTO E ASSENTAMENTO DE CABIDE DE LOUCA BRANCA, CELITE OU SIMILAR, COM UM GANCHO.  </v>
          </cell>
          <cell r="C4837" t="str">
            <v>Un</v>
          </cell>
          <cell r="D4837">
            <v>11.875</v>
          </cell>
          <cell r="E4837">
            <v>9.5</v>
          </cell>
          <cell r="F4837" t="str">
            <v>SINAPI</v>
          </cell>
        </row>
        <row r="4838">
          <cell r="A4838" t="str">
            <v/>
          </cell>
          <cell r="D4838">
            <v>0</v>
          </cell>
        </row>
        <row r="4839">
          <cell r="A4839" t="str">
            <v>301907090</v>
          </cell>
          <cell r="B4839" t="str">
            <v xml:space="preserve">FORNECIMENTO E ASSENTAMENTO DE PAPELEIRA DE LOUCA BRANCA, CELITE OU SIMILAR,NAS DIMENSOES 15 X 15 CM.  </v>
          </cell>
          <cell r="C4839" t="str">
            <v>UD</v>
          </cell>
          <cell r="D4839">
            <v>19.625</v>
          </cell>
          <cell r="E4839">
            <v>15.7</v>
          </cell>
          <cell r="F4839" t="str">
            <v>SINAPI</v>
          </cell>
        </row>
        <row r="4840">
          <cell r="A4840" t="str">
            <v/>
          </cell>
          <cell r="D4840">
            <v>0</v>
          </cell>
        </row>
        <row r="4841">
          <cell r="A4841" t="str">
            <v>301907100</v>
          </cell>
          <cell r="B4841" t="str">
            <v xml:space="preserve">FORNECIMENTO ASSENTAMENTO DE PIA DE COZINHA COM CUBA SIMPLES DE ACO INOXIDAVEL, MEKAL OU SIMILAR,NAS DIMENSOES 0.40 X 0,34 X 0,15 M,INCLUSIVE ACESSORIOS CORRESPONDENTES.  </v>
          </cell>
          <cell r="C4841" t="str">
            <v>Cj</v>
          </cell>
          <cell r="D4841">
            <v>118.03750000000001</v>
          </cell>
          <cell r="E4841">
            <v>94.43</v>
          </cell>
          <cell r="F4841" t="str">
            <v>SINAPI</v>
          </cell>
        </row>
        <row r="4842">
          <cell r="A4842" t="str">
            <v/>
          </cell>
          <cell r="D4842">
            <v>0</v>
          </cell>
        </row>
        <row r="4843">
          <cell r="A4843" t="str">
            <v>301907170</v>
          </cell>
          <cell r="B4843" t="str">
            <v xml:space="preserve">FORNECIMENTO DE DUCHA MANUAL, ACQUA JET, REF. 2195 JR, FABRIMAR OU SIMILAR, INCLUSIVE FIXACAO.  </v>
          </cell>
          <cell r="C4843" t="str">
            <v>Un</v>
          </cell>
          <cell r="D4843">
            <v>66.474999999999994</v>
          </cell>
          <cell r="E4843">
            <v>53.18</v>
          </cell>
          <cell r="F4843" t="str">
            <v>SINAPI</v>
          </cell>
        </row>
        <row r="4844">
          <cell r="A4844" t="str">
            <v/>
          </cell>
          <cell r="D4844">
            <v>0</v>
          </cell>
        </row>
        <row r="4845">
          <cell r="A4845" t="str">
            <v>301907180</v>
          </cell>
          <cell r="B4845" t="str">
            <v xml:space="preserve">FORNECIMENTO DE CHUVEIRO COM ARTICULACAO, DIAMETRO DE 1/2 POL. COM ACABAMENTO CROMADO,REF. C 1991-FABRIMAR OU SIMILAR, INCLUSIVE FIXACAO  </v>
          </cell>
          <cell r="C4845" t="str">
            <v>Un</v>
          </cell>
          <cell r="D4845">
            <v>121.92500000000001</v>
          </cell>
          <cell r="E4845">
            <v>97.54</v>
          </cell>
          <cell r="F4845" t="str">
            <v>SINAPI</v>
          </cell>
        </row>
        <row r="4846">
          <cell r="A4846" t="str">
            <v/>
          </cell>
          <cell r="D4846">
            <v>0</v>
          </cell>
        </row>
        <row r="4847">
          <cell r="A4847" t="str">
            <v>301907200</v>
          </cell>
          <cell r="B4847" t="str">
            <v xml:space="preserve">FORNECIMENTO DE CHUVEIRO COM HASTE DE PLASTICO, DIAM. 1/2 POL. TIGRE OU SIMILAR, INCLUSIVE FIXACAO.  </v>
          </cell>
          <cell r="C4847" t="str">
            <v>UD</v>
          </cell>
          <cell r="D4847">
            <v>5.7249999999999996</v>
          </cell>
          <cell r="E4847">
            <v>4.58</v>
          </cell>
          <cell r="F4847" t="str">
            <v>SINAPI</v>
          </cell>
        </row>
        <row r="4848">
          <cell r="A4848" t="str">
            <v/>
          </cell>
          <cell r="D4848">
            <v>0</v>
          </cell>
        </row>
        <row r="4849">
          <cell r="A4849" t="str">
            <v>301907210</v>
          </cell>
          <cell r="B4849" t="str">
            <v xml:space="preserve"> FORNECIMENTO DE CAIXA DE DESCARGA DE SOBREPOR (TUBO ALTO), DE PLASTICO ( AKROS) OU SIMILAR, INCLUSIVE FIXACAO E ACESSORIOS CORRESPONDENTES.   </v>
          </cell>
          <cell r="C4849" t="str">
            <v>Cj</v>
          </cell>
          <cell r="D4849">
            <v>98.674999999999997</v>
          </cell>
          <cell r="E4849">
            <v>78.94</v>
          </cell>
          <cell r="F4849" t="str">
            <v>SINAPI</v>
          </cell>
        </row>
        <row r="4850">
          <cell r="A4850" t="str">
            <v/>
          </cell>
          <cell r="D4850">
            <v>0</v>
          </cell>
        </row>
        <row r="4851">
          <cell r="A4851" t="str">
            <v>301907250</v>
          </cell>
          <cell r="B4851" t="str">
            <v xml:space="preserve">FORNECIMENTO DE VALVULA DE DESCARGA COM REGISTRO, DOCOL OU SIMILAR, INCLUSIVE FIXACAO.  </v>
          </cell>
          <cell r="C4851" t="str">
            <v>Un</v>
          </cell>
          <cell r="D4851">
            <v>175.77500000000001</v>
          </cell>
          <cell r="E4851">
            <v>140.62</v>
          </cell>
          <cell r="F4851" t="str">
            <v>SINAPI</v>
          </cell>
        </row>
        <row r="4852">
          <cell r="A4852" t="str">
            <v/>
          </cell>
          <cell r="D4852">
            <v>0</v>
          </cell>
        </row>
        <row r="4853">
          <cell r="A4853" t="str">
            <v>301907260</v>
          </cell>
          <cell r="B4853" t="str">
            <v xml:space="preserve">FORNECIMENTO DE TORNEIRA DE PRESSAO PARA PIA DIAMETRO 1/2, REF. 1159 C-39, DECA OU SIMILAR, INCLUSIVE FIXACAO.  </v>
          </cell>
          <cell r="C4853" t="str">
            <v>Un</v>
          </cell>
          <cell r="D4853">
            <v>92.6875</v>
          </cell>
          <cell r="E4853">
            <v>74.150000000000006</v>
          </cell>
          <cell r="F4853" t="str">
            <v>SINAPI</v>
          </cell>
        </row>
        <row r="4854">
          <cell r="A4854" t="str">
            <v/>
          </cell>
          <cell r="D4854">
            <v>0</v>
          </cell>
        </row>
        <row r="4855">
          <cell r="A4855" t="str">
            <v>301907270</v>
          </cell>
          <cell r="B4855" t="str">
            <v xml:space="preserve">FORNECIMENTO DE TORNEIRA DE PRESSAO PARA PIA, COM ACABAMENTO CROMADO, DIAMETRO DE 1/2 POL., REF. 1158, JR FABRIMAR OU SIMILAR, INCLUSIVE FIXACAO.  </v>
          </cell>
          <cell r="C4855" t="str">
            <v>UD</v>
          </cell>
          <cell r="D4855">
            <v>32.987499999999997</v>
          </cell>
          <cell r="E4855">
            <v>26.39</v>
          </cell>
          <cell r="F4855" t="str">
            <v>SINAPI</v>
          </cell>
        </row>
        <row r="4856">
          <cell r="A4856" t="str">
            <v/>
          </cell>
          <cell r="D4856">
            <v>0</v>
          </cell>
        </row>
        <row r="4857">
          <cell r="A4857" t="str">
            <v>301907275</v>
          </cell>
          <cell r="B4857" t="str">
            <v xml:space="preserve">FORNECIMENTO DE TORNEIRA DE PRESSAO PARA PIA, COM ACABAMENTO CROMADO, DIAM. DE 1/2 POL., COM AREJADOR, REF.1158, LINHA C-33 SIGMA OU SIMILAR, INCLUSIVE FIXACAO.  </v>
          </cell>
          <cell r="C4857" t="str">
            <v>Un</v>
          </cell>
          <cell r="D4857">
            <v>32.987499999999997</v>
          </cell>
          <cell r="E4857">
            <v>26.39</v>
          </cell>
          <cell r="F4857" t="str">
            <v>SINAPI</v>
          </cell>
        </row>
        <row r="4858">
          <cell r="A4858" t="str">
            <v/>
          </cell>
          <cell r="D4858">
            <v>0</v>
          </cell>
        </row>
        <row r="4859">
          <cell r="A4859" t="str">
            <v>301907280</v>
          </cell>
          <cell r="B4859" t="str">
            <v xml:space="preserve">FORNECIMENTO DE TORNEIRA DE PRESSAO PARA LAVATORIO, COM ACABAMENTO CROMADO, DIAM.1/2" REF. 1193 C-39 DECA OU SIMILAR, INCLUSIVE FIXACAO.  </v>
          </cell>
          <cell r="C4859" t="str">
            <v>Un</v>
          </cell>
          <cell r="D4859">
            <v>103.21249999999999</v>
          </cell>
          <cell r="E4859">
            <v>82.57</v>
          </cell>
          <cell r="F4859" t="str">
            <v>SINAPI</v>
          </cell>
        </row>
        <row r="4860">
          <cell r="A4860" t="str">
            <v/>
          </cell>
          <cell r="D4860">
            <v>0</v>
          </cell>
        </row>
        <row r="4861">
          <cell r="A4861" t="str">
            <v>301907285</v>
          </cell>
          <cell r="B4861" t="str">
            <v xml:space="preserve">FORNECIMENTO DE TORNEIRA DE PRESSAO PARA LAVATORIO, COM ACABAMENTO CROMADO, DIAM.1/2 POL., REF.1190 DL, FABRIMAR OU SIMILAR, INCLUSIVE FIXACAO.  </v>
          </cell>
          <cell r="C4861" t="str">
            <v>Un</v>
          </cell>
          <cell r="D4861">
            <v>101.77500000000001</v>
          </cell>
          <cell r="E4861">
            <v>81.42</v>
          </cell>
          <cell r="F4861" t="str">
            <v>SINAPI</v>
          </cell>
        </row>
        <row r="4862">
          <cell r="A4862" t="str">
            <v/>
          </cell>
          <cell r="D4862">
            <v>0</v>
          </cell>
        </row>
        <row r="4863">
          <cell r="A4863" t="str">
            <v>301907290</v>
          </cell>
          <cell r="B4863" t="str">
            <v xml:space="preserve">FORNECIMENTO DE TORNEIRA DE PRESSAO PARA LAVATORIO, COM ACABAMENTO CROMADO,DIAMETRO DE 1/2 POL., REF.1193, LINHA C-33, SIGMA OU SIMILAR, INCLUSIVE FIXACAO.  </v>
          </cell>
          <cell r="C4863" t="str">
            <v>UD</v>
          </cell>
          <cell r="D4863">
            <v>30.75</v>
          </cell>
          <cell r="E4863">
            <v>24.6</v>
          </cell>
          <cell r="F4863" t="str">
            <v>SINAPI</v>
          </cell>
        </row>
        <row r="4864">
          <cell r="A4864" t="str">
            <v/>
          </cell>
          <cell r="D4864">
            <v>0</v>
          </cell>
        </row>
        <row r="4865">
          <cell r="A4865" t="str">
            <v>301907300</v>
          </cell>
          <cell r="B4865" t="str">
            <v xml:space="preserve">FORNECIMENTO DE TORNEIRA DE PRESSAO PARA LAVANDARIA, COM ACABAMENTO CROMADO,DIAMETRO DE 1/2 POL., REF.1152, FABRIMAR OU SIMILAR,LINHA JUNIOR, INCLUSIVE FIXACAO.  </v>
          </cell>
          <cell r="C4865" t="str">
            <v>Un</v>
          </cell>
          <cell r="D4865">
            <v>22.9375</v>
          </cell>
          <cell r="E4865">
            <v>18.350000000000001</v>
          </cell>
          <cell r="F4865" t="str">
            <v>SINAPI</v>
          </cell>
        </row>
        <row r="4866">
          <cell r="A4866" t="str">
            <v/>
          </cell>
          <cell r="D4866">
            <v>0</v>
          </cell>
        </row>
        <row r="4867">
          <cell r="A4867" t="str">
            <v>301907310</v>
          </cell>
          <cell r="B4867" t="str">
            <v xml:space="preserve">FORNECIMENTO DE TORNEIRA DE PRESSAO PARA LAVANDARIA, COM ACABAMENTO CROMADO, DIAMETRO DE 1/2 POL. REF.1153, LINHA C-33, SIGMA OU SIMILAR.  </v>
          </cell>
          <cell r="C4867" t="str">
            <v>UD</v>
          </cell>
          <cell r="D4867">
            <v>22.9375</v>
          </cell>
          <cell r="E4867">
            <v>18.350000000000001</v>
          </cell>
          <cell r="F4867" t="str">
            <v>SINAPI</v>
          </cell>
        </row>
        <row r="4868">
          <cell r="A4868" t="str">
            <v/>
          </cell>
          <cell r="D4868">
            <v>0</v>
          </cell>
        </row>
        <row r="4869">
          <cell r="A4869" t="str">
            <v>301907350</v>
          </cell>
          <cell r="B4869" t="str">
            <v xml:space="preserve">FORNECIMENTO DE REGISTRO DE PRESSAO COM CANOPLA ACABAMENTO CROMADO, REF.1416, DECA 50 OU SIMILAR, LINHA PRATA, DIAMETRO DE 3/4 POL.,INCLUSIVE FIXACAO.  </v>
          </cell>
          <cell r="C4869" t="str">
            <v>Un</v>
          </cell>
          <cell r="D4869">
            <v>87.362499999999997</v>
          </cell>
          <cell r="E4869">
            <v>69.89</v>
          </cell>
          <cell r="F4869" t="str">
            <v>SINAPI</v>
          </cell>
        </row>
        <row r="4870">
          <cell r="A4870" t="str">
            <v/>
          </cell>
          <cell r="D4870">
            <v>0</v>
          </cell>
        </row>
        <row r="4871">
          <cell r="A4871" t="str">
            <v>301907360</v>
          </cell>
          <cell r="B4871" t="str">
            <v xml:space="preserve">FORNECIMENTO DE REGISTRO DE PRESSAO COM CANOPLA, ACABAMENTO CROMADO, REF.1416, FABRIMAR OU SIMILAR, DIAMETRO DE 3/4 POL., INCLUSIVE FIXACAO.  </v>
          </cell>
          <cell r="C4871" t="str">
            <v>Un</v>
          </cell>
          <cell r="D4871">
            <v>61.924999999999997</v>
          </cell>
          <cell r="E4871">
            <v>49.54</v>
          </cell>
          <cell r="F4871" t="str">
            <v>SINAPI</v>
          </cell>
        </row>
        <row r="4872">
          <cell r="A4872" t="str">
            <v/>
          </cell>
          <cell r="D4872">
            <v>0</v>
          </cell>
        </row>
        <row r="4873">
          <cell r="A4873" t="str">
            <v>301907390</v>
          </cell>
          <cell r="B4873" t="str">
            <v xml:space="preserve">FORNECIMENTO DE REGISTRO DE GAVETA COM CANOPLA, ACABAMENTO CROMADO, REF.1509-C39,DECA OU SIMILAR, LINHA PRATA, DIAMETRO DE 3/4 POL.,INCLUSIVE FIXACAO.  </v>
          </cell>
          <cell r="C4873" t="str">
            <v>Un</v>
          </cell>
          <cell r="D4873">
            <v>68.674999999999997</v>
          </cell>
          <cell r="E4873">
            <v>54.94</v>
          </cell>
          <cell r="F4873" t="str">
            <v>SINAPI</v>
          </cell>
        </row>
        <row r="4874">
          <cell r="A4874" t="str">
            <v/>
          </cell>
          <cell r="D4874">
            <v>0</v>
          </cell>
        </row>
        <row r="4875">
          <cell r="A4875" t="str">
            <v>301907450</v>
          </cell>
          <cell r="B4875" t="str">
            <v xml:space="preserve">FORNECIMENTO DE REGISTRO DE GAVETA BRUTO, REF 1502, DECA OU SIMILAR, DIAMETRO DE 3/4 POL., INCLUSIVE FIXACAO.  </v>
          </cell>
          <cell r="C4875" t="str">
            <v>Un</v>
          </cell>
          <cell r="D4875">
            <v>32.6875</v>
          </cell>
          <cell r="E4875">
            <v>26.15</v>
          </cell>
          <cell r="F4875" t="str">
            <v>SINAPI</v>
          </cell>
        </row>
        <row r="4876">
          <cell r="A4876" t="str">
            <v/>
          </cell>
          <cell r="D4876">
            <v>0</v>
          </cell>
        </row>
        <row r="4877">
          <cell r="A4877" t="str">
            <v>301907460</v>
          </cell>
          <cell r="B4877" t="str">
            <v xml:space="preserve">FORNECIMENTO DE REGISTRO DE GAVETA BRUTO, REF 1502, DECA OU SIMILAR, DIAMETRO DE 1 POL., IN CLUSIVE FIXACAO.  </v>
          </cell>
          <cell r="C4877" t="str">
            <v>Un</v>
          </cell>
          <cell r="D4877">
            <v>44.087500000000006</v>
          </cell>
          <cell r="E4877">
            <v>35.270000000000003</v>
          </cell>
          <cell r="F4877" t="str">
            <v>SINAPI</v>
          </cell>
        </row>
        <row r="4878">
          <cell r="A4878" t="str">
            <v/>
          </cell>
          <cell r="D4878">
            <v>0</v>
          </cell>
        </row>
        <row r="4879">
          <cell r="A4879" t="str">
            <v>301907470</v>
          </cell>
          <cell r="B4879" t="str">
            <v xml:space="preserve">FORNECIMENTO DE REGISTRO DE GAVETA BRUTO, REF 1502, DECA OU SIMILAR, DIAMETRO DE 1.1/4 POL. INCLUSIVE FIXACAO.  </v>
          </cell>
          <cell r="C4879" t="str">
            <v>Un</v>
          </cell>
          <cell r="D4879">
            <v>60.637499999999996</v>
          </cell>
          <cell r="E4879">
            <v>48.51</v>
          </cell>
          <cell r="F4879" t="str">
            <v>SINAPI</v>
          </cell>
        </row>
        <row r="4880">
          <cell r="A4880" t="str">
            <v/>
          </cell>
          <cell r="D4880">
            <v>0</v>
          </cell>
        </row>
        <row r="4881">
          <cell r="A4881" t="str">
            <v>301907480</v>
          </cell>
          <cell r="B4881" t="str">
            <v xml:space="preserve">FORNECIMENTO DE REGISTRO DE GAVETA BRUTO, REF 1502, DECA OU SIMILAR, DIAMETRO DE 1.1/2 POL. INCLUSIVE FIXACAO.  </v>
          </cell>
          <cell r="C4881" t="str">
            <v>UD</v>
          </cell>
          <cell r="D4881">
            <v>67.787499999999994</v>
          </cell>
          <cell r="E4881">
            <v>54.23</v>
          </cell>
          <cell r="F4881" t="str">
            <v>SINAPI</v>
          </cell>
        </row>
        <row r="4882">
          <cell r="A4882" t="str">
            <v/>
          </cell>
          <cell r="D4882">
            <v>0</v>
          </cell>
        </row>
        <row r="4883">
          <cell r="A4883" t="str">
            <v>301907500</v>
          </cell>
          <cell r="B4883" t="str">
            <v xml:space="preserve">FORNECIMENTO DE REGISTRO DE GAVETA BRUTO, REF 1502, DECA OU SIMILAR, DIAM. 2. 1/2 POL., INCLUSIVE FIXACAO.  </v>
          </cell>
          <cell r="C4883" t="str">
            <v>UD</v>
          </cell>
          <cell r="D4883">
            <v>226.73749999999998</v>
          </cell>
          <cell r="E4883">
            <v>181.39</v>
          </cell>
          <cell r="F4883" t="str">
            <v>SINAPI</v>
          </cell>
        </row>
        <row r="4884">
          <cell r="A4884" t="str">
            <v/>
          </cell>
          <cell r="D4884">
            <v>0</v>
          </cell>
        </row>
        <row r="4885">
          <cell r="A4885" t="str">
            <v>301907525</v>
          </cell>
          <cell r="B4885" t="str">
            <v xml:space="preserve">FORNECIMENTO DE BOMBA 3/4 HP, INCLUSIVE ACESSORIOS, FIXACAO E INSTALACAO.  </v>
          </cell>
          <cell r="C4885" t="str">
            <v>Cj</v>
          </cell>
          <cell r="D4885">
            <v>527.73749999999995</v>
          </cell>
          <cell r="E4885">
            <v>422.19</v>
          </cell>
          <cell r="F4885" t="str">
            <v>SINAPI</v>
          </cell>
        </row>
        <row r="4886">
          <cell r="A4886" t="str">
            <v/>
          </cell>
          <cell r="D4886">
            <v>0</v>
          </cell>
        </row>
        <row r="4887">
          <cell r="A4887" t="str">
            <v>301907530</v>
          </cell>
          <cell r="B4887" t="str">
            <v xml:space="preserve">FORNECIMENTO DE VALVULA DE RETENCAO HORIZONTAL, DIAM. 1 POL., INCLUSIVE INSTALACAO.  </v>
          </cell>
          <cell r="C4887" t="str">
            <v>UD</v>
          </cell>
          <cell r="D4887">
            <v>42.525000000000006</v>
          </cell>
          <cell r="E4887">
            <v>34.020000000000003</v>
          </cell>
          <cell r="F4887" t="str">
            <v>SINAPI</v>
          </cell>
        </row>
        <row r="4888">
          <cell r="A4888" t="str">
            <v/>
          </cell>
          <cell r="D4888">
            <v>0</v>
          </cell>
        </row>
        <row r="4889">
          <cell r="A4889" t="str">
            <v>301907540</v>
          </cell>
          <cell r="B4889" t="str">
            <v xml:space="preserve">FORNECIMENTO DE VALVULA DE RETENCAO VERTICAL, DIAMETRO DE 1 POLEGADA, INCLUSIVE INSTALACAO.  </v>
          </cell>
          <cell r="C4889" t="str">
            <v>UD</v>
          </cell>
          <cell r="D4889">
            <v>28.975000000000001</v>
          </cell>
          <cell r="E4889">
            <v>23.18</v>
          </cell>
          <cell r="F4889" t="str">
            <v>SINAPI</v>
          </cell>
        </row>
        <row r="4890">
          <cell r="A4890" t="str">
            <v/>
          </cell>
          <cell r="D4890">
            <v>0</v>
          </cell>
        </row>
        <row r="4891">
          <cell r="A4891" t="str">
            <v>301907570</v>
          </cell>
          <cell r="B4891" t="str">
            <v xml:space="preserve">INSTALACAO DE TORNEIRA DE BOIA DIAM.3/4 POL., INCLUSIVE O FORNECIMENTO DA MESMA.  </v>
          </cell>
          <cell r="C4891" t="str">
            <v>UD</v>
          </cell>
          <cell r="D4891">
            <v>8.3874999999999993</v>
          </cell>
          <cell r="E4891">
            <v>6.71</v>
          </cell>
          <cell r="F4891" t="str">
            <v>SINAPI</v>
          </cell>
        </row>
        <row r="4892">
          <cell r="A4892" t="str">
            <v/>
          </cell>
          <cell r="D4892">
            <v>0</v>
          </cell>
        </row>
        <row r="4893">
          <cell r="A4893" t="str">
            <v>301908071</v>
          </cell>
          <cell r="B4893" t="str">
            <v xml:space="preserve">FORNECIMENTO E EXECUÇÃO DE CAMADA DE BRITA 50 EM SUMIDOURO E/OU FILTRO ANAERÓBICO  </v>
          </cell>
          <cell r="C4893" t="str">
            <v>m3</v>
          </cell>
          <cell r="D4893">
            <v>76.837500000000006</v>
          </cell>
          <cell r="E4893">
            <v>61.47</v>
          </cell>
          <cell r="F4893" t="str">
            <v>SINAPI</v>
          </cell>
        </row>
        <row r="4894">
          <cell r="A4894" t="str">
            <v/>
          </cell>
          <cell r="D4894">
            <v>0</v>
          </cell>
        </row>
        <row r="4895">
          <cell r="A4895" t="str">
            <v>302110028</v>
          </cell>
          <cell r="B4895" t="str">
            <v xml:space="preserve">EXECUCAO DE CAMADA DRENANTE COM BRITA 25MM, INCLUSIVE O FORNECIMENTO DA MESMA.  </v>
          </cell>
          <cell r="C4895" t="str">
            <v>m3</v>
          </cell>
          <cell r="D4895">
            <v>75.912499999999994</v>
          </cell>
          <cell r="E4895">
            <v>60.73</v>
          </cell>
          <cell r="F4895" t="str">
            <v>SINAPI</v>
          </cell>
        </row>
        <row r="4896">
          <cell r="A4896" t="str">
            <v/>
          </cell>
          <cell r="D4896">
            <v>0</v>
          </cell>
        </row>
        <row r="4897">
          <cell r="A4897" t="str">
            <v>302111010</v>
          </cell>
          <cell r="B4897" t="str">
            <v xml:space="preserve">COLOCACAO DE CALHA DE CONCRETO DE 0,30 M DE DIAMETRO, INCLUINDO CORTE DO TUBO, ESCAVACAO ATE 1,50M DE PROFUNDIDADE,REATERRO COMPACTADO E FORNECIMENTO DA MESMA.  </v>
          </cell>
          <cell r="C4897" t="str">
            <v>Un</v>
          </cell>
          <cell r="D4897">
            <v>71.762499999999989</v>
          </cell>
          <cell r="E4897">
            <v>57.41</v>
          </cell>
          <cell r="F4897" t="str">
            <v>SINAPI</v>
          </cell>
        </row>
        <row r="4898">
          <cell r="A4898" t="str">
            <v/>
          </cell>
          <cell r="D4898">
            <v>0</v>
          </cell>
        </row>
        <row r="4899">
          <cell r="A4899" t="str">
            <v>302501071</v>
          </cell>
          <cell r="B4899" t="str">
            <v xml:space="preserve">LIMPEZA GERAL DA OBRA (POR METRO QUADRADO DE CONSTRUÇÃO)  </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3.7874999999999996</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25.924999999999997</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12.962499999999999</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8.6374999999999993</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29.362499999999997</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0.97500000000000009</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1.7249999999999999</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1.0374999999999999</v>
          </cell>
          <cell r="E4967">
            <v>0.83</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0.86249999999999993</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0.73749999999999993</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 xml:space="preserve"> 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1.3375000000000001</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1.0374999999999999</v>
          </cell>
          <cell r="E5009">
            <v>0.83</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1.0374999999999999</v>
          </cell>
          <cell r="E5023">
            <v>0.83</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200.36249999999998</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1.1500000000000001</v>
          </cell>
          <cell r="E5065">
            <v>0.92</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0.91</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 xml:space="preserve">DESINSTALAÇÃO, REMOÇÃO E LIMPEZA DE SPLITS DE 7.000 / 9.000 / 12.000 BTUS, NÃO INCLUSO MÃO DE OBRA / PEÇAS NECESSÁRIAS PARA MANUTENÇÃO CORRETIVA E SERVIÇOS DE NATUREZA CIVIL - NOVA SEDE VÁRZEA </v>
          </cell>
          <cell r="C5081" t="str">
            <v>Un</v>
          </cell>
          <cell r="D5081">
            <v>868.82499999999993</v>
          </cell>
          <cell r="E5081">
            <v>695.06</v>
          </cell>
          <cell r="F5081" t="str">
            <v>SEDUC</v>
          </cell>
        </row>
        <row r="5082">
          <cell r="A5082" t="str">
            <v/>
          </cell>
          <cell r="D5082">
            <v>0</v>
          </cell>
        </row>
        <row r="5083">
          <cell r="A5083" t="str">
            <v>33.01.002</v>
          </cell>
          <cell r="B5083" t="str">
            <v xml:space="preserve">DESINSTALAÇÃO, REMOÇÃO E LIMPEZA DE SPLITS DE 18.000 / 24.000 / 30.000 BTUS, NÃO INCLUSO MÃO DE OBRA / PEÇAS NECESSÁRIAS PARA MANUTENÇÃO CORRETIVA E SERVIÇO DE NATUREZA CIVIL - NOVA SEDE VÁRZEA </v>
          </cell>
          <cell r="C5083" t="str">
            <v>Un</v>
          </cell>
          <cell r="D5083">
            <v>1303.2375</v>
          </cell>
          <cell r="E5083">
            <v>1042.5899999999999</v>
          </cell>
          <cell r="F5083" t="str">
            <v xml:space="preserve">SEDUC </v>
          </cell>
        </row>
        <row r="5084">
          <cell r="A5084" t="str">
            <v/>
          </cell>
          <cell r="D5084">
            <v>0</v>
          </cell>
        </row>
        <row r="5085">
          <cell r="A5085" t="str">
            <v>33.01.003</v>
          </cell>
          <cell r="B5085" t="str">
            <v xml:space="preserve">DESINSTALAÇÃO, REMOÇÃO E LIMPEZA DE SPLITS DE 36.000 / 48.000 / 60.000 BTUS, NÃO INCLUSO MÃO DE OBRA / PEÇAS NECESSÁRIAS PARA MANUTENÇÃO CORRETIVA E SERVIÇO DE NATUREZA CIVIL - NOVA SEDE VÁRZEA </v>
          </cell>
          <cell r="C5085" t="str">
            <v>Un</v>
          </cell>
          <cell r="D5085">
            <v>1785.4750000000001</v>
          </cell>
          <cell r="E5085">
            <v>1428.38</v>
          </cell>
          <cell r="F5085" t="str">
            <v xml:space="preserve">SEDUC </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 xml:space="preserve">SEDUC </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3573.2749999999996</v>
          </cell>
          <cell r="E5089">
            <v>2858.62</v>
          </cell>
          <cell r="F5089" t="str">
            <v xml:space="preserve">SEDUC </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 xml:space="preserve"> 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 xml:space="preserve"> 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 xml:space="preserve"> 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 xml:space="preserve"> 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 xml:space="preserve"> 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 xml:space="preserve"> 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 xml:space="preserve"> 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 xml:space="preserve"> 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 xml:space="preserve"> 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 xml:space="preserve"> 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 xml:space="preserve"> 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 xml:space="preserve"> 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 xml:space="preserve"> 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 xml:space="preserve"> 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 xml:space="preserve"> 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 xml:space="preserve"> 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 xml:space="preserve"> 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 xml:space="preserve"> 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 xml:space="preserve">SEDUC </v>
          </cell>
        </row>
        <row r="5148">
          <cell r="A5148" t="str">
            <v/>
          </cell>
          <cell r="D5148">
            <v>0</v>
          </cell>
        </row>
        <row r="5149">
          <cell r="A5149" t="str">
            <v>33.03.002</v>
          </cell>
          <cell r="B5149" t="str">
            <v xml:space="preserve">FORNECIMENTO E INSTALAÇÃO DE DIFUSOR ALS-D S=2 1.000MM - NOVA SEDE VÁRZEA </v>
          </cell>
          <cell r="C5149" t="str">
            <v>Un</v>
          </cell>
          <cell r="D5149">
            <v>112.83749999999999</v>
          </cell>
          <cell r="E5149">
            <v>90.27</v>
          </cell>
          <cell r="F5149" t="str">
            <v xml:space="preserve">SEDUC </v>
          </cell>
        </row>
        <row r="5150">
          <cell r="A5150" t="str">
            <v/>
          </cell>
          <cell r="D5150">
            <v>0</v>
          </cell>
        </row>
        <row r="5151">
          <cell r="A5151" t="str">
            <v>33.03.004</v>
          </cell>
          <cell r="B5151" t="str">
            <v xml:space="preserve">FORNECIMENTO E INSTALAÇÃO DE DIFUSOR ALS-D S=2 1.100MM - NOVA SEDE VÁRZEA </v>
          </cell>
          <cell r="C5151" t="str">
            <v>Un</v>
          </cell>
          <cell r="D5151">
            <v>123.7625</v>
          </cell>
          <cell r="E5151">
            <v>99.01</v>
          </cell>
          <cell r="F5151" t="str">
            <v xml:space="preserve">SEDUC </v>
          </cell>
        </row>
        <row r="5152">
          <cell r="A5152" t="str">
            <v/>
          </cell>
          <cell r="D5152">
            <v>0</v>
          </cell>
        </row>
        <row r="5153">
          <cell r="A5153" t="str">
            <v>33.03.005</v>
          </cell>
          <cell r="B5153" t="str">
            <v xml:space="preserve">FORNECIMENTO E INSTALAÇÃO DE DIFUSOR ADQ-1/A 12" X 9" - NOVA A SEDE VÁRZEA </v>
          </cell>
          <cell r="C5153" t="str">
            <v>Un</v>
          </cell>
          <cell r="D5153">
            <v>58.650000000000006</v>
          </cell>
          <cell r="E5153">
            <v>46.92</v>
          </cell>
          <cell r="F5153" t="str">
            <v xml:space="preserve">SEDUC </v>
          </cell>
        </row>
        <row r="5154">
          <cell r="A5154" t="str">
            <v/>
          </cell>
          <cell r="D5154">
            <v>0</v>
          </cell>
        </row>
        <row r="5155">
          <cell r="A5155" t="str">
            <v>33.03.006</v>
          </cell>
          <cell r="B5155" t="str">
            <v xml:space="preserve">FORNECIMENTO E INSTALAÇÃO DE DIFUSOR ADQ-4/A  MR 12" X 12" - NOVA A SEDE VÁRZEA </v>
          </cell>
          <cell r="C5155" t="str">
            <v>Un</v>
          </cell>
          <cell r="D5155">
            <v>82.5625</v>
          </cell>
          <cell r="E5155">
            <v>66.05</v>
          </cell>
          <cell r="F5155" t="str">
            <v xml:space="preserve">SEDUC </v>
          </cell>
        </row>
        <row r="5156">
          <cell r="A5156" t="str">
            <v/>
          </cell>
          <cell r="D5156">
            <v>0</v>
          </cell>
        </row>
        <row r="5157">
          <cell r="A5157" t="str">
            <v>33.03.007</v>
          </cell>
          <cell r="B5157" t="str">
            <v xml:space="preserve">FORNECIMENTO E INSTALAÇÃO DE DIFUSOR ADQ-1/A MR 12" X 6" - NOVA A SEDE VÁRZEA </v>
          </cell>
          <cell r="C5157" t="str">
            <v>Un</v>
          </cell>
          <cell r="D5157">
            <v>47.474999999999994</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208.35000000000002</v>
          </cell>
          <cell r="E5161">
            <v>166.68</v>
          </cell>
          <cell r="F5161" t="str">
            <v xml:space="preserve">SEDUC </v>
          </cell>
        </row>
        <row r="5162">
          <cell r="A5162" t="str">
            <v/>
          </cell>
          <cell r="D5162">
            <v>0</v>
          </cell>
        </row>
        <row r="5163">
          <cell r="A5163" t="str">
            <v>33.03.010</v>
          </cell>
          <cell r="B5163" t="str">
            <v xml:space="preserve">FORNECIMENTO E INSTALAÇÃO DE DAMPER RL - B 800 X 705 - NOVA SEDE VÁRZEA </v>
          </cell>
          <cell r="C5163" t="str">
            <v>Un</v>
          </cell>
          <cell r="D5163">
            <v>216.20000000000002</v>
          </cell>
          <cell r="E5163">
            <v>172.96</v>
          </cell>
          <cell r="F5163" t="str">
            <v>SEDUC</v>
          </cell>
        </row>
        <row r="5164">
          <cell r="A5164" t="str">
            <v/>
          </cell>
          <cell r="D5164">
            <v>0</v>
          </cell>
        </row>
        <row r="5165">
          <cell r="A5165" t="str">
            <v>33.03.011</v>
          </cell>
          <cell r="B5165" t="str">
            <v xml:space="preserve">FORNECIMENTO E INSTALAÇÃO DE DAMPER RL - B 980 X 655 - NOVA SEDE VÁRZEA </v>
          </cell>
          <cell r="C5165" t="str">
            <v>Un</v>
          </cell>
          <cell r="D5165">
            <v>236.97500000000002</v>
          </cell>
          <cell r="E5165">
            <v>189.58</v>
          </cell>
          <cell r="F5165" t="str">
            <v xml:space="preserve">SEDUC </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 xml:space="preserve">FORNECIMENTO E INSTALAÇÃO DE DAMPER RL - B 500 X 455 - NOVA SEDE VÁRZEA </v>
          </cell>
          <cell r="C5169" t="str">
            <v>Un</v>
          </cell>
          <cell r="D5169">
            <v>130.38749999999999</v>
          </cell>
          <cell r="E5169">
            <v>104.31</v>
          </cell>
          <cell r="F5169" t="str">
            <v>SEDUC</v>
          </cell>
        </row>
        <row r="5170">
          <cell r="A5170" t="str">
            <v/>
          </cell>
          <cell r="D5170">
            <v>0</v>
          </cell>
        </row>
        <row r="5171">
          <cell r="A5171" t="str">
            <v>33.03.014</v>
          </cell>
          <cell r="B5171" t="str">
            <v xml:space="preserve">FORNECIMENTO E INSTALAÇÃO DE DAMPER RL - B 500 X 375 - NOVA SEDE VÁRZEA </v>
          </cell>
          <cell r="C5171" t="str">
            <v>Un</v>
          </cell>
          <cell r="D5171">
            <v>112.9375</v>
          </cell>
          <cell r="E5171">
            <v>90.35</v>
          </cell>
          <cell r="F5171" t="str">
            <v xml:space="preserve">SEDUC </v>
          </cell>
        </row>
        <row r="5172">
          <cell r="A5172" t="str">
            <v/>
          </cell>
          <cell r="D5172">
            <v>0</v>
          </cell>
        </row>
        <row r="5173">
          <cell r="A5173" t="str">
            <v>33.03.015</v>
          </cell>
          <cell r="B5173" t="str">
            <v xml:space="preserve">FORNECIMENTO E INSTALAÇÃO DE DAMPER RL - B 250 X 205  - NOVA SEDE VÁRZEA </v>
          </cell>
          <cell r="C5173" t="str">
            <v>Un</v>
          </cell>
          <cell r="D5173">
            <v>60.875</v>
          </cell>
          <cell r="E5173">
            <v>48.7</v>
          </cell>
          <cell r="F5173" t="str">
            <v xml:space="preserve">SEDUC </v>
          </cell>
        </row>
        <row r="5174">
          <cell r="A5174" t="str">
            <v/>
          </cell>
          <cell r="D5174">
            <v>0</v>
          </cell>
        </row>
        <row r="5175">
          <cell r="A5175" t="str">
            <v>33.03.016</v>
          </cell>
          <cell r="B5175" t="str">
            <v xml:space="preserve">FORNECIMENTO E INSTALAÇÃO GRELHA VDF - 711 497 X 197 - NOVA SEDE VÁRZEA </v>
          </cell>
          <cell r="C5175" t="str">
            <v>Un</v>
          </cell>
          <cell r="D5175">
            <v>82.887500000000003</v>
          </cell>
          <cell r="E5175">
            <v>66.31</v>
          </cell>
          <cell r="F5175" t="str">
            <v xml:space="preserve">SEDUC </v>
          </cell>
        </row>
        <row r="5176">
          <cell r="A5176" t="str">
            <v/>
          </cell>
          <cell r="D5176">
            <v>0</v>
          </cell>
        </row>
        <row r="5177">
          <cell r="A5177" t="str">
            <v>33.03.017</v>
          </cell>
          <cell r="B5177" t="str">
            <v xml:space="preserve">FORNECIMENTO E INSTALAÇÃO GRELHA VDF - 711 197 X 197 - NOVA SEDE VÁRZEA </v>
          </cell>
          <cell r="C5177" t="str">
            <v>Un</v>
          </cell>
          <cell r="D5177">
            <v>44.4375</v>
          </cell>
          <cell r="E5177">
            <v>35.549999999999997</v>
          </cell>
          <cell r="F5177" t="str">
            <v xml:space="preserve">SEDUC </v>
          </cell>
        </row>
        <row r="5178">
          <cell r="A5178" t="str">
            <v/>
          </cell>
          <cell r="D5178">
            <v>0</v>
          </cell>
        </row>
        <row r="5179">
          <cell r="A5179" t="str">
            <v>33.03.018</v>
          </cell>
          <cell r="B5179" t="str">
            <v xml:space="preserve">FORNECIMENTO E INSTALAÇÃO GRELHA VDF - 711 297 X 197 - NOVA SEDE VÁRZEA </v>
          </cell>
          <cell r="C5179" t="str">
            <v>Un</v>
          </cell>
          <cell r="D5179">
            <v>57.300000000000004</v>
          </cell>
          <cell r="E5179">
            <v>45.84</v>
          </cell>
          <cell r="F5179" t="str">
            <v xml:space="preserve">SEDUC </v>
          </cell>
        </row>
        <row r="5180">
          <cell r="A5180" t="str">
            <v/>
          </cell>
          <cell r="D5180">
            <v>0</v>
          </cell>
        </row>
        <row r="5181">
          <cell r="A5181" t="str">
            <v>33.03.019</v>
          </cell>
          <cell r="B5181" t="str">
            <v xml:space="preserve">FORNECIMENTO E INSTALAÇÃO GRELHA VDF - 711 197 X 147 - NOVA SEDE VÁRZEA </v>
          </cell>
          <cell r="C5181" t="str">
            <v>Un</v>
          </cell>
          <cell r="D5181">
            <v>40.025000000000006</v>
          </cell>
          <cell r="E5181">
            <v>32.020000000000003</v>
          </cell>
          <cell r="F5181" t="str">
            <v xml:space="preserve">SEDUC </v>
          </cell>
        </row>
        <row r="5182">
          <cell r="A5182" t="str">
            <v/>
          </cell>
          <cell r="D5182">
            <v>0</v>
          </cell>
        </row>
        <row r="5183">
          <cell r="A5183" t="str">
            <v>33.03.020</v>
          </cell>
          <cell r="B5183" t="str">
            <v xml:space="preserve">FORNECIMENTO E INSTALAÇÃO GRELHA VDF - 711 347 X 347 - NOVA SEDE VÁRZEA </v>
          </cell>
          <cell r="C5183" t="str">
            <v>Un</v>
          </cell>
          <cell r="D5183">
            <v>95.587500000000006</v>
          </cell>
          <cell r="E5183">
            <v>76.47</v>
          </cell>
          <cell r="F5183" t="str">
            <v xml:space="preserve">SEDUC </v>
          </cell>
        </row>
        <row r="5184">
          <cell r="A5184" t="str">
            <v/>
          </cell>
          <cell r="D5184">
            <v>0</v>
          </cell>
        </row>
        <row r="5185">
          <cell r="A5185" t="str">
            <v>33.03.021</v>
          </cell>
          <cell r="B5185" t="str">
            <v xml:space="preserve">FORNECIMENTO E INSTALAÇÃO GRELHA AR - A  525 X 525  - NOVA SEDE VÁRZEA </v>
          </cell>
          <cell r="C5185" t="str">
            <v>Un</v>
          </cell>
          <cell r="D5185">
            <v>123.6125</v>
          </cell>
          <cell r="E5185">
            <v>98.89</v>
          </cell>
          <cell r="F5185" t="str">
            <v xml:space="preserve">SEDUC </v>
          </cell>
        </row>
        <row r="5186">
          <cell r="A5186" t="str">
            <v/>
          </cell>
          <cell r="D5186">
            <v>0</v>
          </cell>
        </row>
        <row r="5187">
          <cell r="A5187" t="str">
            <v>33.03.022</v>
          </cell>
          <cell r="B5187" t="str">
            <v xml:space="preserve">FORNECIMENTO E INSTALAÇÃO GRELHA AR - A  1.025  X 525  - NOVA SEDE VÁRZEA </v>
          </cell>
          <cell r="C5187" t="str">
            <v>Un</v>
          </cell>
          <cell r="D5187">
            <v>224.11249999999998</v>
          </cell>
          <cell r="E5187">
            <v>179.29</v>
          </cell>
          <cell r="F5187" t="str">
            <v xml:space="preserve">SEDUC </v>
          </cell>
        </row>
        <row r="5188">
          <cell r="A5188" t="str">
            <v/>
          </cell>
          <cell r="D5188">
            <v>0</v>
          </cell>
        </row>
        <row r="5189">
          <cell r="A5189" t="str">
            <v>33.03.023</v>
          </cell>
          <cell r="B5189" t="str">
            <v xml:space="preserve">FORNECIMENTO E INSTALAÇÃO GRELHA AR - A  325 X 325  - NOVA SEDE VÁRZEA </v>
          </cell>
          <cell r="C5189" t="str">
            <v>Un</v>
          </cell>
          <cell r="D5189">
            <v>59.474999999999994</v>
          </cell>
          <cell r="E5189">
            <v>47.58</v>
          </cell>
          <cell r="F5189" t="str">
            <v xml:space="preserve">SEDUC </v>
          </cell>
        </row>
        <row r="5190">
          <cell r="A5190" t="str">
            <v/>
          </cell>
          <cell r="D5190">
            <v>0</v>
          </cell>
        </row>
        <row r="5191">
          <cell r="A5191" t="str">
            <v>33.03.024</v>
          </cell>
          <cell r="B5191" t="str">
            <v xml:space="preserve">FORNECIMENTO E INSTALAÇÃO GRELHA AR - A  765 X 525  - NOVA SEDE VÁRZEA </v>
          </cell>
          <cell r="C5191" t="str">
            <v>Un</v>
          </cell>
          <cell r="D5191">
            <v>172.4375</v>
          </cell>
          <cell r="E5191">
            <v>137.94999999999999</v>
          </cell>
          <cell r="F5191" t="str">
            <v xml:space="preserve">SEDUC </v>
          </cell>
        </row>
        <row r="5192">
          <cell r="A5192" t="str">
            <v/>
          </cell>
          <cell r="D5192">
            <v>0</v>
          </cell>
        </row>
        <row r="5193">
          <cell r="A5193" t="str">
            <v>33.03.025</v>
          </cell>
          <cell r="B5193" t="str">
            <v xml:space="preserve">FORNECIMENTO E INSTALAÇÃO GRELHA AR - A  1.225 X 525  - NOVA SEDE VÁRZEA </v>
          </cell>
          <cell r="C5193" t="str">
            <v>Un</v>
          </cell>
          <cell r="D5193">
            <v>262.5</v>
          </cell>
          <cell r="E5193">
            <v>210</v>
          </cell>
          <cell r="F5193" t="str">
            <v xml:space="preserve">SEDUC </v>
          </cell>
        </row>
        <row r="5194">
          <cell r="A5194" t="str">
            <v/>
          </cell>
          <cell r="D5194">
            <v>0</v>
          </cell>
        </row>
        <row r="5195">
          <cell r="A5195" t="str">
            <v>33.03.026</v>
          </cell>
          <cell r="B5195" t="str">
            <v xml:space="preserve">FORNECIMENTO E INSTALAÇÃO GRELHA AR - A  625 X 425   - NOVA SEDE VÁRZEA </v>
          </cell>
          <cell r="C5195" t="str">
            <v>Un</v>
          </cell>
          <cell r="D5195">
            <v>125.6875</v>
          </cell>
          <cell r="E5195">
            <v>100.55</v>
          </cell>
          <cell r="F5195" t="str">
            <v xml:space="preserve">SEDUC </v>
          </cell>
        </row>
        <row r="5196">
          <cell r="A5196" t="str">
            <v/>
          </cell>
          <cell r="D5196">
            <v>0</v>
          </cell>
        </row>
        <row r="5197">
          <cell r="A5197" t="str">
            <v>33.03.027</v>
          </cell>
          <cell r="B5197" t="str">
            <v xml:space="preserve">FORNECIMENTO E INSTALAÇÃO GRELHA AR - A  325 X 225  - NOVA SEDE VÁRZEA </v>
          </cell>
          <cell r="C5197" t="str">
            <v>Un</v>
          </cell>
          <cell r="D5197">
            <v>46.612499999999997</v>
          </cell>
          <cell r="E5197">
            <v>37.29</v>
          </cell>
          <cell r="F5197" t="str">
            <v xml:space="preserve">SEDUC </v>
          </cell>
        </row>
        <row r="5198">
          <cell r="A5198" t="str">
            <v/>
          </cell>
          <cell r="D5198">
            <v>0</v>
          </cell>
        </row>
        <row r="5199">
          <cell r="A5199" t="str">
            <v>33.03.028</v>
          </cell>
          <cell r="B5199" t="str">
            <v xml:space="preserve">FORNECIMENTO E INSTALAÇÃO GRELHA AR - A  825 X 465  - NOVA SEDE VÁRZEA </v>
          </cell>
          <cell r="C5199" t="str">
            <v>Un</v>
          </cell>
          <cell r="D5199">
            <v>171.03750000000002</v>
          </cell>
          <cell r="E5199">
            <v>136.83000000000001</v>
          </cell>
          <cell r="F5199" t="str">
            <v xml:space="preserve">SEDUC </v>
          </cell>
        </row>
        <row r="5200">
          <cell r="A5200" t="str">
            <v/>
          </cell>
          <cell r="D5200">
            <v>0</v>
          </cell>
        </row>
        <row r="5201">
          <cell r="A5201" t="str">
            <v>33.03.029</v>
          </cell>
          <cell r="B5201" t="str">
            <v xml:space="preserve">FORNECIMENTO E INSTALAÇÃO GRELHA AR - A  365 X 265  - NOVA SEDE VÁRZEA </v>
          </cell>
          <cell r="C5201" t="str">
            <v>Un</v>
          </cell>
          <cell r="D5201">
            <v>56.8</v>
          </cell>
          <cell r="E5201">
            <v>45.44</v>
          </cell>
          <cell r="F5201" t="str">
            <v xml:space="preserve">SEDUC </v>
          </cell>
        </row>
        <row r="5202">
          <cell r="A5202" t="str">
            <v/>
          </cell>
          <cell r="D5202">
            <v>0</v>
          </cell>
        </row>
        <row r="5203">
          <cell r="A5203" t="str">
            <v>33.03.030</v>
          </cell>
          <cell r="B5203" t="str">
            <v xml:space="preserve">FORNECIMENTO E INSTALAÇÃO GRELHA AR - A  425 X 325  - NOVA SEDE VÁRZEA </v>
          </cell>
          <cell r="C5203" t="str">
            <v>Un</v>
          </cell>
          <cell r="D5203">
            <v>72.612500000000011</v>
          </cell>
          <cell r="E5203">
            <v>58.09</v>
          </cell>
          <cell r="F5203" t="str">
            <v xml:space="preserve">SEDUC </v>
          </cell>
        </row>
        <row r="5204">
          <cell r="A5204" t="str">
            <v/>
          </cell>
          <cell r="D5204">
            <v>0</v>
          </cell>
        </row>
        <row r="5205">
          <cell r="A5205" t="str">
            <v>33.03.031</v>
          </cell>
          <cell r="B5205" t="str">
            <v xml:space="preserve">FORNECIMENTO E INSTALAÇÃO GRELHA AR - A  1.025 X 465  - NOVA SEDE VÁRZEA </v>
          </cell>
          <cell r="C5205" t="str">
            <v>Un</v>
          </cell>
          <cell r="D5205">
            <v>208.48749999999998</v>
          </cell>
          <cell r="E5205">
            <v>166.79</v>
          </cell>
          <cell r="F5205" t="str">
            <v xml:space="preserve">SEDUC </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 xml:space="preserve">FORNECIMENTO E INSTALAÇÃO GRELHA AR - A  265 X 265  - NOVA SEDE VÁRZEA </v>
          </cell>
          <cell r="C5209" t="str">
            <v>Un</v>
          </cell>
          <cell r="D5209">
            <v>45.324999999999996</v>
          </cell>
          <cell r="E5209">
            <v>36.26</v>
          </cell>
          <cell r="F5209" t="str">
            <v xml:space="preserve">SEDUC </v>
          </cell>
        </row>
        <row r="5210">
          <cell r="A5210" t="str">
            <v/>
          </cell>
          <cell r="D5210">
            <v>0</v>
          </cell>
        </row>
        <row r="5211">
          <cell r="A5211" t="str">
            <v>33.03.034</v>
          </cell>
          <cell r="B5211" t="str">
            <v xml:space="preserve">FORNECIMENTO E INSTALAÇÃO GRELHA AWK 297 X 297  - NOVA SEDE VÁRZEA </v>
          </cell>
          <cell r="C5211" t="str">
            <v>Un</v>
          </cell>
          <cell r="D5211">
            <v>56.075000000000003</v>
          </cell>
          <cell r="E5211">
            <v>44.86</v>
          </cell>
          <cell r="F5211" t="str">
            <v xml:space="preserve">SEDUC </v>
          </cell>
        </row>
        <row r="5212">
          <cell r="A5212" t="str">
            <v/>
          </cell>
          <cell r="D5212">
            <v>0</v>
          </cell>
        </row>
        <row r="5213">
          <cell r="A5213" t="str">
            <v>33.03.035</v>
          </cell>
          <cell r="B5213" t="str">
            <v xml:space="preserve">FORNECIMENTO E INSTALAÇÃO GRELHA AGS - T 325 X 265 - NOVA SEDE VÁRZEA </v>
          </cell>
          <cell r="C5213" t="str">
            <v>Un</v>
          </cell>
          <cell r="D5213">
            <v>88.612499999999997</v>
          </cell>
          <cell r="E5213">
            <v>70.89</v>
          </cell>
          <cell r="F5213" t="str">
            <v xml:space="preserve">SEDUC </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 xml:space="preserve"> 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 xml:space="preserve"> 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 xml:space="preserve">SEDUC </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 xml:space="preserve">SEDUC </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 xml:space="preserve">SEDUC </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 xml:space="preserve">SEDUC </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44.987500000000004</v>
          </cell>
          <cell r="E5237">
            <v>35.99</v>
          </cell>
          <cell r="F5237" t="str">
            <v xml:space="preserve">SEDUC </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 xml:space="preserve">SEDUC </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100.22500000000001</v>
          </cell>
          <cell r="E5241">
            <v>80.180000000000007</v>
          </cell>
          <cell r="F5241" t="str">
            <v xml:space="preserve">SEDUC </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 xml:space="preserve"> 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41.974999999999994</v>
          </cell>
          <cell r="E5251">
            <v>33.58</v>
          </cell>
          <cell r="F5251" t="str">
            <v xml:space="preserve">SEDUC </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39.474999999999994</v>
          </cell>
          <cell r="E5253">
            <v>31.58</v>
          </cell>
          <cell r="F5253" t="str">
            <v xml:space="preserve">SEDUC </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 xml:space="preserve">SEDUC </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 xml:space="preserve">SEDUC </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 xml:space="preserve">SEDUC </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41.987500000000004</v>
          </cell>
          <cell r="E5267">
            <v>33.590000000000003</v>
          </cell>
          <cell r="F5267" t="str">
            <v>SEDUC</v>
          </cell>
        </row>
        <row r="5268">
          <cell r="A5268" t="str">
            <v/>
          </cell>
          <cell r="D5268">
            <v>0</v>
          </cell>
        </row>
        <row r="5269">
          <cell r="A5269" t="str">
            <v>33.07.014</v>
          </cell>
          <cell r="B5269" t="str">
            <v xml:space="preserve"> 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 xml:space="preserve">SEDUC </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 xml:space="preserve">SEDUC </v>
          </cell>
        </row>
        <row r="5278">
          <cell r="A5278" t="str">
            <v/>
          </cell>
          <cell r="D5278">
            <v>0</v>
          </cell>
        </row>
        <row r="5279">
          <cell r="A5279" t="str">
            <v>33.07.019</v>
          </cell>
          <cell r="B5279" t="str">
            <v>FORNECIMENTO E INSTALAÇÃO DE COTOVELO GALVANIZADA A FOGO 90° DIAM. 1 1/2" TUP - NOVA SEDE VÁRZEA</v>
          </cell>
          <cell r="C5279" t="str">
            <v>Un</v>
          </cell>
          <cell r="D5279">
            <v>24.537499999999998</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 xml:space="preserve">SEDUC </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 xml:space="preserve">SEDUC </v>
          </cell>
        </row>
        <row r="5284">
          <cell r="A5284" t="str">
            <v/>
          </cell>
          <cell r="D5284">
            <v>0</v>
          </cell>
        </row>
        <row r="5285">
          <cell r="A5285" t="str">
            <v>33.07.022</v>
          </cell>
          <cell r="B5285" t="str">
            <v>FORNECIMENTO E INSTALAÇÃO DE COTOVELO GALVANIZADA A FOGO 90° DIAM. 4" TUP - NOVA SEDE VÁRZEA</v>
          </cell>
          <cell r="C5285" t="str">
            <v>Un</v>
          </cell>
          <cell r="D5285">
            <v>117.44999999999999</v>
          </cell>
          <cell r="E5285">
            <v>93.96</v>
          </cell>
          <cell r="F5285" t="str">
            <v xml:space="preserve">SEDUC </v>
          </cell>
        </row>
        <row r="5286">
          <cell r="A5286" t="str">
            <v/>
          </cell>
          <cell r="D5286">
            <v>0</v>
          </cell>
        </row>
        <row r="5287">
          <cell r="A5287" t="str">
            <v>33.07.023</v>
          </cell>
          <cell r="B5287" t="str">
            <v>FORNECIMENTO E INSTALAÇÃO DE COTOVELO GALVANIZADA A FOGO 90° DIAM. 2 1/2" TUP - NOVA SEDE VÁRZEA</v>
          </cell>
          <cell r="C5287" t="str">
            <v>Un</v>
          </cell>
          <cell r="D5287">
            <v>57.512499999999996</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115.02499999999999</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 xml:space="preserve">SEDUC </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 xml:space="preserve"> FORNECIMENTO E INSTALAÇÃO DE TÊ GALVANIZADO A FOGO DIAM. 1" TUP - NOVA SEDE VÁRZEA</v>
          </cell>
          <cell r="C5299" t="str">
            <v>Un</v>
          </cell>
          <cell r="D5299">
            <v>20.612499999999997</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 xml:space="preserve">SEDUC </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 xml:space="preserve">SEDUC </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20.775000000000002</v>
          </cell>
          <cell r="E5305">
            <v>16.62</v>
          </cell>
          <cell r="F5305" t="str">
            <v xml:space="preserve">SEDUC </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 xml:space="preserve">SEDUC </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 xml:space="preserve">SEDUC </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87.487499999999997</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59.387499999999996</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89.324999999999989</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 xml:space="preserve">SEDUC </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 xml:space="preserve">SEDUC </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91.475000000000009</v>
          </cell>
          <cell r="E5339">
            <v>73.180000000000007</v>
          </cell>
          <cell r="F5339" t="str">
            <v xml:space="preserve">SEDUC </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 xml:space="preserve">SEDUC </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 xml:space="preserve">SEDUC </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 xml:space="preserve">SEDUC </v>
          </cell>
        </row>
        <row r="5350">
          <cell r="A5350" t="str">
            <v/>
          </cell>
          <cell r="D5350">
            <v>0</v>
          </cell>
        </row>
        <row r="5351">
          <cell r="A5351" t="str">
            <v>33.08.003</v>
          </cell>
          <cell r="B5351" t="str">
            <v xml:space="preserve">FORNECIMENTO E INSTALAÇÃO DE DETECTOR TERMOVELOCIMETRICO - NOVA SEDE VÁRZEA </v>
          </cell>
          <cell r="C5351" t="str">
            <v>Un</v>
          </cell>
          <cell r="D5351">
            <v>266.60000000000002</v>
          </cell>
          <cell r="E5351">
            <v>213.28</v>
          </cell>
          <cell r="F5351" t="str">
            <v xml:space="preserve">SEDUC </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 xml:space="preserve">SEDUC </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473.86249999999995</v>
          </cell>
          <cell r="E5355">
            <v>379.09</v>
          </cell>
          <cell r="F5355" t="str">
            <v xml:space="preserve">SEDUC </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 xml:space="preserve">SEDUC </v>
          </cell>
        </row>
        <row r="5358">
          <cell r="A5358" t="str">
            <v/>
          </cell>
          <cell r="D5358">
            <v>0</v>
          </cell>
        </row>
        <row r="5359">
          <cell r="A5359" t="str">
            <v>33.08.007</v>
          </cell>
          <cell r="B5359" t="str">
            <v xml:space="preserve">FORNECIMENTO E INSTALAÇÃO DE SIRENE BITONAL DE ALARME - 95 DB ( A) - AUDIO VISUAL - NOVA SEDE VÁRZEA </v>
          </cell>
          <cell r="C5359" t="str">
            <v>Un</v>
          </cell>
          <cell r="D5359">
            <v>133.0625</v>
          </cell>
          <cell r="E5359">
            <v>106.45</v>
          </cell>
          <cell r="F5359" t="str">
            <v xml:space="preserve">SEDUC </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 xml:space="preserve">SEDUC </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 xml:space="preserve">SEDUC </v>
          </cell>
        </row>
        <row r="5364">
          <cell r="A5364" t="str">
            <v/>
          </cell>
          <cell r="D5364">
            <v>0</v>
          </cell>
        </row>
        <row r="5365">
          <cell r="A5365" t="str">
            <v>33.08.010</v>
          </cell>
          <cell r="B5365" t="str">
            <v xml:space="preserve">FORNECIMENTO E INSTALAÇÃO DE CENTRAL DETECÇÃO E ALARME ENDEREÇAVEL ( INTERLIGADA A CC) - NOVA SEDE VÁRZEA </v>
          </cell>
          <cell r="C5365" t="str">
            <v>Un</v>
          </cell>
          <cell r="D5365">
            <v>6391.2125000000005</v>
          </cell>
          <cell r="E5365">
            <v>5112.97</v>
          </cell>
          <cell r="F5365" t="str">
            <v xml:space="preserve">SEDUC </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116.85000000000001</v>
          </cell>
          <cell r="E5367">
            <v>93.48</v>
          </cell>
          <cell r="F5367" t="str">
            <v xml:space="preserve">SEDUC </v>
          </cell>
        </row>
        <row r="5368">
          <cell r="A5368" t="str">
            <v/>
          </cell>
          <cell r="D5368">
            <v>0</v>
          </cell>
        </row>
        <row r="5369">
          <cell r="A5369" t="str">
            <v>33.08.012</v>
          </cell>
          <cell r="B5369" t="str">
            <v>CABO BLINDADO DE 1,5MM² - NOVA SEDE VÁRZEA</v>
          </cell>
          <cell r="C5369" t="str">
            <v>m</v>
          </cell>
          <cell r="D5369">
            <v>13.975</v>
          </cell>
          <cell r="E5369">
            <v>11.18</v>
          </cell>
          <cell r="F5369" t="str">
            <v xml:space="preserve">SEDUC </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 xml:space="preserve"> 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81.349999999999994</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7.8874999999999993</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251.78750000000002</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40.824999999999996</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 xml:space="preserve">SEDUC </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 xml:space="preserve">SEDUC </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 xml:space="preserve">SEDUC </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 xml:space="preserve">SEDUC </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935.07499999999993</v>
          </cell>
          <cell r="E5421">
            <v>748.06</v>
          </cell>
          <cell r="F5421" t="str">
            <v xml:space="preserve">SEDUC </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 xml:space="preserve">SEDUC </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 xml:space="preserve">SEDUC </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 xml:space="preserve">SEDUC </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7.6624999999999996</v>
          </cell>
          <cell r="E5429">
            <v>6.13</v>
          </cell>
          <cell r="F5429" t="str">
            <v xml:space="preserve">SEDUC </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7.6624999999999996</v>
          </cell>
          <cell r="E5431">
            <v>6.13</v>
          </cell>
          <cell r="F5431" t="str">
            <v xml:space="preserve">SEDUC </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 xml:space="preserve">SEDUC </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 xml:space="preserve">SEDUC </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 xml:space="preserve">SEDUC </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 xml:space="preserve">SEDUC </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 xml:space="preserve">SEDUC </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 xml:space="preserve">SEDUC </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 xml:space="preserve">SEDUC </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26.862499999999997</v>
          </cell>
          <cell r="E5447">
            <v>21.49</v>
          </cell>
          <cell r="F5447" t="str">
            <v xml:space="preserve">SEDUC </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 xml:space="preserve">SEDUC </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 xml:space="preserve">SEDUC </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7.4750000000000005</v>
          </cell>
          <cell r="E5453">
            <v>5.98</v>
          </cell>
          <cell r="F5453" t="str">
            <v xml:space="preserve">SEDUC </v>
          </cell>
        </row>
        <row r="5454">
          <cell r="A5454" t="str">
            <v/>
          </cell>
          <cell r="D5454">
            <v>0</v>
          </cell>
        </row>
        <row r="5455">
          <cell r="A5455" t="str">
            <v>33.09.043</v>
          </cell>
          <cell r="B5455" t="str">
            <v xml:space="preserve"> 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28.599999999999998</v>
          </cell>
          <cell r="E5457">
            <v>22.88</v>
          </cell>
          <cell r="F5457" t="str">
            <v xml:space="preserve">SEDUC </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90.912500000000009</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 xml:space="preserve">SEDUC </v>
          </cell>
        </row>
        <row r="5464">
          <cell r="A5464" t="str">
            <v/>
          </cell>
          <cell r="D5464">
            <v>0</v>
          </cell>
        </row>
        <row r="5465">
          <cell r="A5465" t="str">
            <v>33.09.048</v>
          </cell>
          <cell r="B5465" t="str">
            <v xml:space="preserve"> FORNECIMENTO E INSTALAÇÃO DE CABO TELEFÔNICO C/ 600 PARES P/ USO EXTERNO, C/ DIAM. DO CONDUTOR DE 0,50MM, REF. CTP-APL-G 50, FAB. FURUKAWA OU SIMILAR - NOVA SEDE VÁRZEA</v>
          </cell>
          <cell r="C5465" t="str">
            <v>m</v>
          </cell>
          <cell r="D5465">
            <v>193.33749999999998</v>
          </cell>
          <cell r="E5465">
            <v>154.66999999999999</v>
          </cell>
          <cell r="F5465" t="str">
            <v xml:space="preserve">SEDUC </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 xml:space="preserve">SEDUC </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121.47500000000001</v>
          </cell>
          <cell r="E5469">
            <v>97.18</v>
          </cell>
          <cell r="F5469" t="str">
            <v xml:space="preserve">SEDUC </v>
          </cell>
        </row>
        <row r="5470">
          <cell r="A5470" t="str">
            <v/>
          </cell>
          <cell r="D5470">
            <v>0</v>
          </cell>
        </row>
        <row r="5471">
          <cell r="A5471" t="str">
            <v>33.09.051</v>
          </cell>
          <cell r="B5471" t="str">
            <v xml:space="preserve">CORDÃO DUPLEX MM(50), TIPO OM3, 10GBPS, CONECTORES LC-SPL-SPC, 2,5 DE COMPRIMENTO , COD. 35200120, FAB. FURUKAWA OU SIMILAR - NOVA SEDE VÁRZEA </v>
          </cell>
          <cell r="C5471" t="str">
            <v>m</v>
          </cell>
          <cell r="D5471">
            <v>156.69999999999999</v>
          </cell>
          <cell r="E5471">
            <v>125.36</v>
          </cell>
          <cell r="F5471" t="str">
            <v xml:space="preserve">SEDUC </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 xml:space="preserve">SEDUC </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 xml:space="preserve">SEDUC </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212.04999999999998</v>
          </cell>
          <cell r="E5477">
            <v>169.64</v>
          </cell>
          <cell r="F5477" t="str">
            <v xml:space="preserve">SEDUC </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393.23749999999995</v>
          </cell>
          <cell r="E5479">
            <v>314.58999999999997</v>
          </cell>
          <cell r="F5479" t="str">
            <v xml:space="preserve">SEDUC </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 xml:space="preserve">SEDUC </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367.07500000000005</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 xml:space="preserve">SEDUC </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 xml:space="preserve">SEDUC </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 xml:space="preserve">SEDUC </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396831.66250000003</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259.66249999999997</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299.66249999999997</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 xml:space="preserve">FORNECIMENTO E INSTALAÇÃO DE PISO ELEVADO DESMONTÁVEL ( 60 CM DE ALTURA) REVESTIMENTO PAVIFLEX DE 2MM - METALICO - NOVA SEDE VÁRZEA </v>
          </cell>
          <cell r="C5505" t="str">
            <v>m2</v>
          </cell>
          <cell r="D5505">
            <v>333.125</v>
          </cell>
          <cell r="E5505">
            <v>266.5</v>
          </cell>
          <cell r="F5505" t="str">
            <v xml:space="preserve">SEDUC </v>
          </cell>
        </row>
        <row r="5506">
          <cell r="A5506" t="str">
            <v/>
          </cell>
          <cell r="D5506">
            <v>0</v>
          </cell>
        </row>
        <row r="5507">
          <cell r="A5507" t="str">
            <v>33.13.002</v>
          </cell>
          <cell r="B5507" t="str">
            <v xml:space="preserve">FORNECIMENTO E INSTALAÇÃO DE PISO ELEVADO DESMONTÁVEL ( 60 CM DE ALTURA), REVESTIDO EM PAVIFLEX DE 2MM - MADEIRA - NOVA SEDE VÁRZEA </v>
          </cell>
          <cell r="C5507" t="str">
            <v>m2</v>
          </cell>
          <cell r="D5507">
            <v>276.25</v>
          </cell>
          <cell r="E5507">
            <v>221</v>
          </cell>
          <cell r="F5507" t="str">
            <v xml:space="preserve">SEDUC </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 xml:space="preserve">SEDUC </v>
          </cell>
        </row>
        <row r="5510">
          <cell r="A5510" t="str">
            <v/>
          </cell>
          <cell r="D5510">
            <v>0</v>
          </cell>
        </row>
        <row r="5511">
          <cell r="A5511" t="str">
            <v>33.15.001</v>
          </cell>
          <cell r="B5511" t="str">
            <v xml:space="preserve">FORNECIMENTO E INSTALAÇÃO DE PISO DE MARMORE BRANCO COM ACABAMENTO PADRÃO , 2CM DE ESPESSURA, NÃO INCLUSO REGULARIZAÇÃO DA BASE - NOVA SEDE VÁRZEA </v>
          </cell>
          <cell r="C5511" t="str">
            <v>m2</v>
          </cell>
          <cell r="D5511">
            <v>201.66250000000002</v>
          </cell>
          <cell r="E5511">
            <v>161.33000000000001</v>
          </cell>
          <cell r="F5511" t="str">
            <v>SEDUC</v>
          </cell>
        </row>
        <row r="5512">
          <cell r="A5512" t="str">
            <v/>
          </cell>
          <cell r="D5512">
            <v>0</v>
          </cell>
        </row>
        <row r="5513">
          <cell r="A5513" t="str">
            <v>33.16.001</v>
          </cell>
          <cell r="B5513" t="str">
            <v xml:space="preserve">RETIRADA DE TOMADAS ( SOBREPOR / EMBUTIR), INTERRUPTORES ( SOBREPOR / EMBUTIR ), PONTOS DE LÓGICA - NOVA SEDE VÁRZEA </v>
          </cell>
          <cell r="C5513" t="str">
            <v>Un</v>
          </cell>
          <cell r="D5513">
            <v>6.1750000000000007</v>
          </cell>
          <cell r="E5513">
            <v>4.9400000000000004</v>
          </cell>
          <cell r="F5513" t="str">
            <v xml:space="preserve">SEDUC </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 xml:space="preserve">SEDUC </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 xml:space="preserve">SEDUC </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 xml:space="preserve"> 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 xml:space="preserve">SEDUC </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 xml:space="preserve"> 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 xml:space="preserve"> 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 xml:space="preserve"> 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36.637499999999996</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 xml:space="preserve"> 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13.412500000000001</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15.237499999999999</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28.025000000000002</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 xml:space="preserve"> 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55.300000000000004</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74.287499999999994</v>
          </cell>
          <cell r="E5577">
            <v>59.43</v>
          </cell>
          <cell r="F5577" t="str">
            <v>SEE</v>
          </cell>
        </row>
        <row r="5578">
          <cell r="A5578" t="str">
            <v/>
          </cell>
          <cell r="D5578">
            <v>0</v>
          </cell>
        </row>
        <row r="5579">
          <cell r="A5579" t="str">
            <v>34.05.001</v>
          </cell>
          <cell r="B5579" t="str">
            <v xml:space="preserve"> 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 xml:space="preserve"> 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 xml:space="preserve"> 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 xml:space="preserve"> 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 xml:space="preserve"> 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 xml:space="preserve"> ADAPTADOR DE PVC RÍGIDO SOLDÁVL CURTO C/ BOLSA E ROSCA P/ REGISTRO DIÂM = 50mm x 1 1/4" - INSTALAÇÕES HIDRO-SANITÁRIAS / ADAPTADOR CURTO DE PVC PARA REGISTRO (Escola Conceição das Creoulas).</v>
          </cell>
          <cell r="C5589" t="str">
            <v>Un</v>
          </cell>
          <cell r="D5589">
            <v>23.799999999999997</v>
          </cell>
          <cell r="E5589">
            <v>19.04</v>
          </cell>
          <cell r="F5589" t="str">
            <v>SEE</v>
          </cell>
        </row>
        <row r="5590">
          <cell r="A5590" t="str">
            <v/>
          </cell>
          <cell r="D5590">
            <v>0</v>
          </cell>
        </row>
        <row r="5591">
          <cell r="A5591" t="str">
            <v>34.05.007</v>
          </cell>
          <cell r="B5591" t="str">
            <v xml:space="preserve"> 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75.362499999999997</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96.137499999999989</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 xml:space="preserve"> 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 xml:space="preserve"> 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 xml:space="preserve"> 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 xml:space="preserve"> 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12.862499999999999</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734.02500000000009</v>
          </cell>
          <cell r="E5627">
            <v>587.22</v>
          </cell>
          <cell r="F5627" t="str">
            <v>SEE</v>
          </cell>
        </row>
        <row r="5628">
          <cell r="A5628" t="str">
            <v/>
          </cell>
          <cell r="D5628">
            <v>0</v>
          </cell>
        </row>
        <row r="5629">
          <cell r="A5629" t="str">
            <v>34.05.026</v>
          </cell>
          <cell r="B5629" t="str">
            <v xml:space="preserve"> 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 xml:space="preserve">BACIA SANITÁRIA COM CAIXA DE DESCARGA ACOPLADA, MARCA DECA LINHA RAVENA CP929, INCLUSIVE ASSENTO, CONJUNTO DE FIXAÇÃO, MARCA DECA SP13, ANEL DE VEDAÇÃO, TUBO DE LIGAÇÃO COM ACABAMENTO COMADO E ENGATE PLÁSTICO (OU SIMILARES) - INSTALAÇÕES HIDRO-SANITÁRIAS </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227.89999999999998</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 xml:space="preserve"> 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12.762500000000001</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99.175000000000011</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12.450000000000001</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 xml:space="preserve"> 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 xml:space="preserve"> 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 xml:space="preserve"> 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90.962499999999991</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12.262500000000001</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12.262500000000001</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12.262500000000001</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250.79999999999998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116.19999999999999</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11188.462500000001</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27.650000000000002</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 xml:space="preserve"> 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 xml:space="preserve"> 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15.774999999999999</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 xml:space="preserve"> 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15.237499999999999</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15.237499999999999</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72.649999999999991</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472.84999999999997</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3569.8374999999996</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101.13749999999999</v>
          </cell>
          <cell r="E5803">
            <v>80.91</v>
          </cell>
          <cell r="F5803" t="str">
            <v>SEE</v>
          </cell>
        </row>
        <row r="5804">
          <cell r="A5804" t="str">
            <v/>
          </cell>
          <cell r="D5804">
            <v>0</v>
          </cell>
        </row>
        <row r="5805">
          <cell r="A5805" t="str">
            <v>34.15.010</v>
          </cell>
          <cell r="B5805" t="str">
            <v xml:space="preserve"> 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26.400000000000002</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 xml:space="preserve"> 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 xml:space="preserve"> PLACA DA OBRA PADRÃO FNDE - INSTALAÇÕES PROVISÓRIAS DO CANTEIRO DE  OBRAS (Escolas Técnicas Padrões FNDE).</v>
          </cell>
          <cell r="C5829" t="str">
            <v>m2</v>
          </cell>
          <cell r="D5829">
            <v>197.71249999999998</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22.025000000000002</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12.649999999999999</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12.649999999999999</v>
          </cell>
          <cell r="E5861">
            <v>10.119999999999999</v>
          </cell>
          <cell r="F5861" t="str">
            <v>SEE</v>
          </cell>
        </row>
        <row r="5862">
          <cell r="A5862" t="str">
            <v/>
          </cell>
          <cell r="D5862">
            <v>0</v>
          </cell>
        </row>
        <row r="5863">
          <cell r="A5863" t="str">
            <v>35.05.004</v>
          </cell>
          <cell r="B5863" t="str">
            <v xml:space="preserve"> 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218.48749999999998</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218.48749999999998</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279.34999999999997</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 xml:space="preserve"> 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22.974999999999998</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125.36250000000001</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20.924999999999997</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 xml:space="preserve"> 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8.5124999999999993</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10.649999999999999</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11.200000000000001</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15.237499999999999</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 xml:space="preserve"> 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 xml:space="preserve"> 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 xml:space="preserve"> 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 xml:space="preserve"> 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458.63750000000005</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2.6624999999999996</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44.262499999999996</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231.02499999999998</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231.02499999999998</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231.02499999999998</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231.02499999999998</v>
          </cell>
          <cell r="E6031">
            <v>184.82</v>
          </cell>
          <cell r="F6031" t="str">
            <v>SEE</v>
          </cell>
        </row>
        <row r="6032">
          <cell r="A6032" t="str">
            <v/>
          </cell>
          <cell r="D6032">
            <v>0</v>
          </cell>
        </row>
        <row r="6033">
          <cell r="A6033" t="str">
            <v>35.13.037</v>
          </cell>
          <cell r="B6033" t="str">
            <v xml:space="preserve"> QUADRO DE DISTRIBUIÇÃO COMPLETO-QDLF-S2, COM PROTEÇÃO COMPLETA, ATERRAMENTO, ACESSÓRIOS, CONFORME PROJETO - INSTALAÇÕES ELÉTRICAS / SUBESTAÇÕES E QUADROS (Escolas Técnicas Padrões FNDE).</v>
          </cell>
          <cell r="C6033" t="str">
            <v>Un</v>
          </cell>
          <cell r="D6033">
            <v>231.02499999999998</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231.02499999999998</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231.02499999999998</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231.02499999999998</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231.02499999999998</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 xml:space="preserve"> 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 xml:space="preserve"> 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 xml:space="preserve"> CABO DE COBRE NU DE 50 mm² - INSTALAÇÕES ELÉTRICAS / SPDA-ATERRAMENTO E FIAÇÕES (Escolas Técnicas Padrões FNDE).</v>
          </cell>
          <cell r="C6063" t="str">
            <v>m</v>
          </cell>
          <cell r="D6063">
            <v>22.025000000000002</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 xml:space="preserve"> 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8.0749999999999993</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12.137500000000001</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18.162499999999998</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61.574999999999996</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7.5124999999999993</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8.0749999999999993</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12.137500000000001</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99.175000000000011</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99.175000000000011</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11.899999999999999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78.899999999999991</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7535.0125000000007</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197.71249999999998</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15.287500000000001</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392.59999999999997</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15.774999999999999</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5.8999999999999995</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 xml:space="preserve"> 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 xml:space="preserve"> ADAPTADOR DE PVC RÍGIDO SOLDÁVEL CURTO C/ BOLSA E ROSCA P/ REGISTRO DIÂM = 25 mm x 3/4" - INSTALAÇÕES HIDRO-SANITÁRIAS / ADAPTADOR CURTO DE PVC PARA REGISTRO.</v>
          </cell>
          <cell r="C6221" t="str">
            <v>Un</v>
          </cell>
          <cell r="D6221">
            <v>3.6125000000000003</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 xml:space="preserve"> REGISTRO GAVETA C/ CANOPLA CROMADA, D = 13 mm (1/2") - (HYDRA REF. 1510 HD OU SIMILAR) - INTALAÇÕES HIDRO-SANITÁRIAS / REGISTRO DE GAVETA COM ACABAMENTO.</v>
          </cell>
          <cell r="C6229" t="str">
            <v>Un</v>
          </cell>
          <cell r="D6229">
            <v>55.512499999999996</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 xml:space="preserve"> 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 xml:space="preserve"> TUBO PVC RÍGIDO C/ ANÉIS, PONTA E BOLSA P/ ESGOTO PRIMÁRIO, D = 75 mm - INSTALAÇÕES HIDRO-SANITÁRIAS / TUBO PVC SOLDÁVEL PARA ESGOTO.</v>
          </cell>
          <cell r="C6245" t="str">
            <v>m</v>
          </cell>
          <cell r="D6245">
            <v>10.462499999999999</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120.60000000000001</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7583.4625000000005</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15294.224999999999</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 xml:space="preserve">LAVATÓRIO SEM COLUNA, MARCA DECA LINHA RAVENA REF. l915, C/ SIFÃO CROMADO, MARCA DECA REF. 1190, VÁLVULA CROMADA, MARCA DECA REF. 1602 C, TORNEIRA DE METAL, MARCA DECA REF. 1190 c 41, CONJUNTO DE FIXAÇÃO, MARCA DECA REF. sp7, (OU SIMILARES) - INSTALAÇÕES </v>
          </cell>
          <cell r="C6271" t="str">
            <v>Un</v>
          </cell>
          <cell r="D6271">
            <v>92.737499999999997</v>
          </cell>
          <cell r="E6271">
            <v>74.19</v>
          </cell>
          <cell r="F6271" t="str">
            <v>SEE</v>
          </cell>
        </row>
        <row r="6272">
          <cell r="A6272" t="str">
            <v/>
          </cell>
          <cell r="D6272">
            <v>0</v>
          </cell>
        </row>
        <row r="6273">
          <cell r="A6273" t="str">
            <v>36.05.033</v>
          </cell>
          <cell r="B6273" t="str">
            <v xml:space="preserve"> 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 xml:space="preserve"> 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11.899999999999999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860.38749999999993</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78.612499999999997</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2.6624999999999996</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15.600000000000001</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 xml:space="preserve"> 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11.799999999999999</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11.799999999999999</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11.799999999999999</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 xml:space="preserve"> ALVENARIA DE BLOCO CERÂMICO (9 x 19 x 25 cm), E = 0,09 m, COM ARGAMASSA TRAÇO - 1:2:8 (CIMENTO / CAL / AREIA) - PAREDES E PAINÉIS / ALVENARIA.</v>
          </cell>
          <cell r="C6353" t="str">
            <v>m2</v>
          </cell>
          <cell r="D6353">
            <v>22.337500000000002</v>
          </cell>
          <cell r="E6353">
            <v>17.87</v>
          </cell>
          <cell r="F6353" t="str">
            <v>SEE</v>
          </cell>
        </row>
        <row r="6354">
          <cell r="A6354" t="str">
            <v/>
          </cell>
          <cell r="D6354">
            <v>0</v>
          </cell>
        </row>
        <row r="6355">
          <cell r="A6355" t="str">
            <v>36.07.002</v>
          </cell>
          <cell r="B6355" t="str">
            <v xml:space="preserve"> VERGAS E CONTRA-VERGAS EM CONCRETO ARMADO FCK = 15 MPa, SEÇÃO 9 x 12 cm - PAREDES E PAINÉIS / ALVENARIA.</v>
          </cell>
          <cell r="C6355" t="str">
            <v>m</v>
          </cell>
          <cell r="D6355">
            <v>12.649999999999999</v>
          </cell>
          <cell r="E6355">
            <v>10.119999999999999</v>
          </cell>
          <cell r="F6355" t="str">
            <v>SEE</v>
          </cell>
        </row>
        <row r="6356">
          <cell r="A6356" t="str">
            <v/>
          </cell>
          <cell r="D6356">
            <v>0</v>
          </cell>
        </row>
        <row r="6357">
          <cell r="A6357" t="str">
            <v>36.07.003</v>
          </cell>
          <cell r="B6357" t="str">
            <v xml:space="preserve"> 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 xml:space="preserve"> 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279.34999999999997</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238.83749999999998</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126.64999999999999</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11.825000000000001</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 xml:space="preserve"> REBOCO INTERNO, DE PAREDE, COM ARGAMASSA TRAÇO - 1:2:9 (CIMENTO / CAL / AREIA), ESPESSURA 1,5 cm - REVESTIMENTO / MASSA.</v>
          </cell>
          <cell r="C6383" t="str">
            <v>m2</v>
          </cell>
          <cell r="D6383">
            <v>12.962499999999999</v>
          </cell>
          <cell r="E6383">
            <v>10.37</v>
          </cell>
          <cell r="F6383" t="str">
            <v>SEE</v>
          </cell>
        </row>
        <row r="6384">
          <cell r="A6384" t="str">
            <v/>
          </cell>
          <cell r="D6384">
            <v>0</v>
          </cell>
        </row>
        <row r="6385">
          <cell r="A6385" t="str">
            <v>36.10.003</v>
          </cell>
          <cell r="B6385" t="str">
            <v xml:space="preserve"> REBOCO EXTERNO, DE PAREDE, COM ARGAMASSA TRAÇO - 1:2:9 (CIMENTO / CAL / AREIA), ESPESSURA 2,5 cm- REVESTIMENTO / MASSA.</v>
          </cell>
          <cell r="C6385" t="str">
            <v>m2</v>
          </cell>
          <cell r="D6385">
            <v>15.600000000000001</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40.737500000000004</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 xml:space="preserve"> PINTURA DE ACABAMENTO, SOBRE MADEIRA, COM LIXAMENTO, APLICAÇÃO DE 02 DEMÃOS DE ESMALTE, INCLUSIVE EMASSAMENTO - PINTURAS / ESMALTE.</v>
          </cell>
          <cell r="C6407" t="str">
            <v>m2</v>
          </cell>
          <cell r="D6407">
            <v>23.799999999999997</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 xml:space="preserve"> 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 xml:space="preserve"> 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 xml:space="preserve"> 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 xml:space="preserve"> QUADRO ESCOLAR EM REVESTIMENTO DE ARGAMASSA, PINTADO COM TINTA ESPECIAL NA COR VERDE, COM MOLDURA E APAGADOR DE GIZ EM MADEIRA, CONFORME PROJETO - ELEMENTOS DECORATIVOS E OUTROS / MADEIRA.</v>
          </cell>
          <cell r="C6427" t="str">
            <v>m2</v>
          </cell>
          <cell r="D6427">
            <v>96.987500000000011</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79.612499999999997</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83.612499999999997</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IG 03-08-2010"/>
      <sheetName val="PLANILHA"/>
      <sheetName val="MEMORIA"/>
    </sheetNames>
    <sheetDataSet>
      <sheetData sheetId="0" refreshError="1">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1.9500000000000002</v>
          </cell>
          <cell r="E13">
            <v>1.56</v>
          </cell>
          <cell r="F13" t="str">
            <v>EMLURB</v>
          </cell>
        </row>
        <row r="14">
          <cell r="A14" t="str">
            <v>02.01.020</v>
          </cell>
          <cell r="B14" t="str">
            <v>LOCACAO DE EIXO DE PROJETO EM CURVA.</v>
          </cell>
          <cell r="C14" t="str">
            <v>m</v>
          </cell>
          <cell r="D14">
            <v>2.3499999999999996</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8.0299999999999994</v>
          </cell>
          <cell r="F19" t="str">
            <v>EMLURB</v>
          </cell>
        </row>
        <row r="20">
          <cell r="A20" t="str">
            <v>02.01.080</v>
          </cell>
          <cell r="B20" t="str">
            <v>LEVANTAMENTO DE MURO, MEIO FIO, MARGEM DE CANAIS, TESTADAS.</v>
          </cell>
          <cell r="C20" t="str">
            <v>m</v>
          </cell>
          <cell r="D20">
            <v>0.27500000000000002</v>
          </cell>
          <cell r="E20">
            <v>0.22</v>
          </cell>
          <cell r="F20" t="str">
            <v>EMLURB</v>
          </cell>
        </row>
        <row r="21">
          <cell r="A21" t="str">
            <v>02.01.090</v>
          </cell>
          <cell r="B21" t="str">
            <v>LEVANTAMENTO DE POSTES, ARVORES E MARCOS.</v>
          </cell>
          <cell r="C21" t="str">
            <v>Un</v>
          </cell>
          <cell r="D21">
            <v>1.9500000000000002</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v>
          </cell>
          <cell r="F49" t="str">
            <v>SEDUC</v>
          </cell>
        </row>
        <row r="50">
          <cell r="A50" t="str">
            <v>03.01.055</v>
          </cell>
          <cell r="B50" t="str">
            <v xml:space="preserve">DEMOLIÇÃO DE CERCA COM MOURÕES DE CONCRETO E TELA. </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4.1499999999999995</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8.0299999999999994</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12.662500000000001</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50.512499999999996</v>
          </cell>
          <cell r="E67">
            <v>40.409999999999997</v>
          </cell>
          <cell r="F67" t="str">
            <v>SEDUC</v>
          </cell>
        </row>
        <row r="68">
          <cell r="A68" t="str">
            <v>03.01.163</v>
          </cell>
          <cell r="B68" t="str">
            <v>DEMOLIÇÃO DE PAREDE DE GESSO, INCLUSIVE PREPARO PARA REMOÇÃO</v>
          </cell>
          <cell r="C68" t="str">
            <v>m3</v>
          </cell>
          <cell r="D68">
            <v>7.4750000000000005</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104.60000000000001</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90.112500000000011</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12.575000000000001</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7.5124999999999993</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1.4000000000000001</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14.037500000000001</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7.9124999999999996</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3.5749999999999997</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0.48750000000000004</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8.7799999999999994</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97.925000000000011</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296.53749999999997</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11.412500000000001</v>
          </cell>
          <cell r="E163">
            <v>9.1300000000000008</v>
          </cell>
          <cell r="F163" t="str">
            <v>SEDUC</v>
          </cell>
        </row>
        <row r="164">
          <cell r="A164" t="str">
            <v/>
          </cell>
          <cell r="D164">
            <v>0</v>
          </cell>
        </row>
        <row r="165">
          <cell r="A165" t="str">
            <v>03.03.043</v>
          </cell>
          <cell r="B165" t="str">
            <v xml:space="preserve"> 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7.6624999999999996</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36.349999999999994</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197.71249999999998</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3.7624999999999997</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13.462499999999999</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13.462499999999999</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7.4875000000000007</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11.274999999999999</v>
          </cell>
          <cell r="E233">
            <v>9.02</v>
          </cell>
          <cell r="F233" t="str">
            <v>EMLURB</v>
          </cell>
        </row>
        <row r="234">
          <cell r="A234" t="str">
            <v/>
          </cell>
          <cell r="D234">
            <v>0</v>
          </cell>
        </row>
        <row r="235">
          <cell r="A235" t="str">
            <v>04.02.070</v>
          </cell>
          <cell r="B235" t="str">
            <v>TRANSPORTE DE MATERIAL COM D.M.T. 12 KM.</v>
          </cell>
          <cell r="C235" t="str">
            <v>m3</v>
          </cell>
          <cell r="D235">
            <v>13.174999999999999</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20.775000000000002</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15.887500000000001</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23.224999999999998</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27.025000000000002</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41.574999999999996</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30.462500000000002</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40.012499999999996</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45.724999999999994</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15.162500000000001</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26.612499999999997</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34.449999999999996</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47.199999999999996</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50.824999999999996</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22.974999999999998</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28.737499999999997</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26.400000000000002</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20.787499999999998</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26.712500000000002</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10.987499999999999</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15.787500000000001</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49.675000000000004</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15.287500000000001</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29.900000000000002</v>
          </cell>
          <cell r="E467">
            <v>23.92</v>
          </cell>
          <cell r="F467" t="str">
            <v>EMLURB</v>
          </cell>
        </row>
        <row r="468">
          <cell r="A468" t="str">
            <v/>
          </cell>
          <cell r="D468">
            <v>0</v>
          </cell>
        </row>
        <row r="469">
          <cell r="A469" t="str">
            <v>05.02.120</v>
          </cell>
          <cell r="B469" t="str">
            <v xml:space="preserve">ATERRO UTILIZANDO SOLO CIMENTO PARA FUNDACOES(TRACO 1:20)ABRANGENDO ESPALHAMENTO HOMOGEINIZACAO,UMEDECIMENTO E COMPACTACAO MANUAL COM SOQUETE DE 30 KG EM CAMADAS SUCESSIVAS DE 20 CM DE ESPESSURA, INCLUSIVE FORNECIMENTO DO MATERIAL PROVENIENTE DE JAZIDA A </v>
          </cell>
          <cell r="C469" t="str">
            <v>m3</v>
          </cell>
          <cell r="D469">
            <v>129.13749999999999</v>
          </cell>
          <cell r="E469">
            <v>103.31</v>
          </cell>
          <cell r="F469" t="str">
            <v>EMLURB</v>
          </cell>
        </row>
        <row r="470">
          <cell r="A470" t="str">
            <v/>
          </cell>
          <cell r="D470">
            <v>0</v>
          </cell>
        </row>
        <row r="471">
          <cell r="A471" t="str">
            <v>05.02.130</v>
          </cell>
          <cell r="B471" t="str">
            <v xml:space="preserve">ATERRO UTILIZANDO SOLO CIMENTO PARA FUNDACOES(TRACO 1:30)ABRANGENDO ESPALHAMENTO HOMOGEINIZACAO,UMEDECIMENTO E COMPACTACAO MANUAL COM SOQUETE DE 30 KG EM CAMADAS SUCESSIVAS DE 20 CM DE ESPESSURA, INCLUSIVE FORNECIMENTO DO MATERIAL PROVENIENTE DE JAZIDA A </v>
          </cell>
          <cell r="C471" t="str">
            <v>m3</v>
          </cell>
          <cell r="D471">
            <v>116.2375</v>
          </cell>
          <cell r="E471">
            <v>92.99</v>
          </cell>
          <cell r="F471" t="str">
            <v>EMLURB</v>
          </cell>
        </row>
        <row r="472">
          <cell r="A472" t="str">
            <v/>
          </cell>
          <cell r="D472">
            <v>0</v>
          </cell>
        </row>
        <row r="473">
          <cell r="A473" t="str">
            <v>05.02.140</v>
          </cell>
          <cell r="B473" t="str">
            <v xml:space="preserve">ATERRO UTILIZANDO SOLO CIMENTO PARA FUNDACOES(TRACO 1:20)ABRANGENDO ESPALHAMENTO HOMOGEINIZACAO,UMEDECIMENTO E COMPACTACAO MECANICA LEVE EM CAMADAS SUCESSIVAS DE 20 CM DE ESPESSURA,INCLUSIVE FORNECIMENTO DO MATERIAL PROVENIENTE DE JAZIDA A UMA DISTANCIA  </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127.52499999999999</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58.425000000000004</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80.474999999999994</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74.862499999999997</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7.4750000000000005</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6.8374999999999995</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392.59999999999997</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413.47499999999997</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1491.7250000000001</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1784.2875000000001</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1453.5874999999999</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1814.1499999999999</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363.02500000000003</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383.02500000000003</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401.77500000000003</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409.58750000000003</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415.34999999999997</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187.71249999999998</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52.925000000000004</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40.637499999999996</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99.637499999999989</v>
          </cell>
          <cell r="E741">
            <v>79.709999999999994</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99.462499999999991</v>
          </cell>
          <cell r="E755">
            <v>79.569999999999993</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105.98750000000001</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117.72500000000001</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116.98750000000001</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123.32499999999999</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124.48750000000001</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 xml:space="preserve"> 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0.91</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1816.6499999999999</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54.800000000000004</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10.887500000000001</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0.21250000000000002</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0.76249999999999996</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42.162499999999994</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 xml:space="preserve">SUBSTITUIÇÃO DAS CHAPAS DA BASE DOS PILARES DA ESTRUTURA METÁLICA, DA COBERTA DE UMA QUADRA, PELA CHAPA 7/8" SAC 41, INCLUSIVE RETIRADA DA CHAPA DANIFICADA, SUBSTITUIÇÃO DE PORCAS E ARRUELAS. </v>
          </cell>
          <cell r="C893" t="str">
            <v>m2</v>
          </cell>
          <cell r="D893">
            <v>1136.9750000000001</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1.4000000000000001</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43.724999999999994</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216.29999999999998</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200.45000000000002</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60.824999999999996</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44.487500000000004</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83.674999999999997</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27.912499999999998</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27.650000000000002</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22.337500000000002</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22.025000000000002</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41.037499999999994</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40.599999999999994</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12.649999999999999</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114.60000000000001</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30.462500000000002</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86.024999999999991</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124.01249999999999</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96.300000000000011</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106.30000000000001</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125.73750000000001</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47.387499999999996</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7.2624999999999993</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0.86249999999999993</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12.037500000000001</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2.5374999999999996</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1.7249999999999999</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106.67500000000001</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24.212500000000002</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40.925000000000004</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38.362500000000004</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11.825000000000001</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125.36250000000001</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25.837500000000002</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58.737500000000004</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87.137499999999989</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36.800000000000004</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60.412499999999994</v>
          </cell>
          <cell r="E1151">
            <v>48.33</v>
          </cell>
          <cell r="F1151" t="str">
            <v>SEDUC</v>
          </cell>
        </row>
        <row r="1152">
          <cell r="A1152" t="str">
            <v/>
          </cell>
          <cell r="D1152">
            <v>0</v>
          </cell>
        </row>
        <row r="1153">
          <cell r="A1153" t="str">
            <v>08.03.060</v>
          </cell>
          <cell r="B1153" t="str">
            <v xml:space="preserve">FORNECIMENTO E INSTALAÇÃO DE TELHA TRANSLÚCIDA DE FIBRA DE VIDRO, UMA ÁGUA, PERFIL ONDULADO, ESP.=0.08MM - 2,13X1,10M, PARA FIXAÇÃO COM PARAFUSO GALVANIZADO COM ARRUELA DE PLÁSTICO OU BORRACHA.INCLINAÇÃO 27%.   </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20.924999999999997</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 xml:space="preserve">IMPERMEABILIZAÇÃO COM 6 DEMÃOS DE EMULSÃO ASFÁLTICA VEDAPREN PRETO OU SIMILAR, SEM REGULARIZAÇÃO DA SUPERFÍCIE E SEM PROTEÇÃO MECÂNICA   </v>
          </cell>
          <cell r="C1179" t="str">
            <v>m2</v>
          </cell>
          <cell r="D1179">
            <v>25.837500000000002</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440.58750000000003</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 xml:space="preserve">FORNECIMENTO E COLOCAÇÃO DE GRADE  DE CANTO PARA PORTA, EM MADEIRA DE LEI, VÃO DE 0,80 X 2,10M., ESP= 3,00 CM, LARGURA 10 CM, COM ALISAR EM APENAS UM LADO. </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218.48749999999998</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218.48749999999998</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238.83749999999998</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279.34999999999997</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391.15000000000003</v>
          </cell>
          <cell r="E1233">
            <v>312.92</v>
          </cell>
          <cell r="F1233" t="str">
            <v>SEDUC</v>
          </cell>
        </row>
        <row r="1234">
          <cell r="A1234" t="str">
            <v/>
          </cell>
          <cell r="D1234">
            <v>0</v>
          </cell>
        </row>
        <row r="1235">
          <cell r="A1235" t="str">
            <v>09.01.109</v>
          </cell>
          <cell r="B1235" t="str">
            <v xml:space="preserve">MÃO DE OBRA PARA COLOCAÇÃO DE GRADE DE PORTA COMPLETA EM MADEIRA DE LEI PARA VÃO DE 0,60 x 2,10M ATÉ 0,90 x 2,10M. </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53.762499999999996</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29.212500000000002</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239.01250000000002</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341.66249999999997</v>
          </cell>
          <cell r="E1283">
            <v>273.33</v>
          </cell>
          <cell r="F1283" t="str">
            <v>SEDUC</v>
          </cell>
        </row>
        <row r="1284">
          <cell r="A1284" t="str">
            <v/>
          </cell>
          <cell r="D1284">
            <v>0</v>
          </cell>
        </row>
        <row r="1285">
          <cell r="A1285" t="str">
            <v>09.02.110</v>
          </cell>
          <cell r="B1285" t="str">
            <v xml:space="preserve"> 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908.51249999999993</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244.63750000000002</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74.424999999999997</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83.612499999999997</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54.699999999999996</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186.70000000000002</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249.73749999999998</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13.774999999999999</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54.974999999999994</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74.099999999999994</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111.22500000000001</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51.449999999999996</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11.174999999999999</v>
          </cell>
          <cell r="E1475">
            <v>8.94</v>
          </cell>
          <cell r="F1475" t="str">
            <v>SEDUC</v>
          </cell>
        </row>
        <row r="1476">
          <cell r="A1476" t="str">
            <v/>
          </cell>
          <cell r="D1476">
            <v>0</v>
          </cell>
        </row>
        <row r="1477">
          <cell r="A1477" t="str">
            <v>11.12.010</v>
          </cell>
          <cell r="B1477" t="str">
            <v xml:space="preserve">FORNECIMENTO E COLOCAÇÃO DE CARPETE EM PAREDE, CARPETE DILLOP OU SIMILAR, ESPESSURA 3,5MM, COR BEGE. </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41.662499999999994</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51.050000000000004</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10.700000000000001</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228.33749999999998</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18.787499999999998</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52.599999999999994</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45.012499999999996</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83.037500000000009</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55.412499999999994</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76.412500000000009</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105.67500000000001</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38.050000000000004</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13.274999999999999</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13.987499999999999</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41.224999999999994</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44.474999999999994</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36.949999999999996</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96.587499999999991</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83.037500000000009</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89.537499999999994</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410.21250000000003</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202.39999999999998</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14.712499999999999</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10.024999999999999</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8.5124999999999993</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11.200000000000001</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8.3249999999999993</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12.787500000000001</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21.462500000000002</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10.649999999999999</v>
          </cell>
          <cell r="E1757">
            <v>8.52</v>
          </cell>
          <cell r="F1757" t="str">
            <v>EMLURB</v>
          </cell>
        </row>
        <row r="1758">
          <cell r="A1758" t="str">
            <v/>
          </cell>
          <cell r="D1758">
            <v>0</v>
          </cell>
        </row>
        <row r="1759">
          <cell r="A1759" t="str">
            <v>16.04.051</v>
          </cell>
          <cell r="B1759" t="str">
            <v xml:space="preserve">PINTURA A ÓLEO EM ESQUADRIAS DE MADEIRA, DUAS DEMÃOS, COM APARELHAMENTO, SEM EMASSAMENTO E SEM APLICAÇÃO DE FUNDO BRANCO FOSCO. INCLUSO LIXAMENTO. </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23.799999999999997</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15.549999999999999</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10.549999999999999</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7.7875000000000005</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10.262500000000001</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9.0375000000000014</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18.174999999999997</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 xml:space="preserve">DEMARCACAO E PINTURA A BASE DE TINTA ACRILICA CORALPISO, NOVACOR OU SIMILAR, COM TRINCHA DE FAIXA COM 5CM DE LARGURA PARA QUADRAS DE ESPORTES, ESTACIONAMENTOS, ETC(02 DEMAOS), INCLUSIVE PREPARO DA SUPERFICIE QUE DEVE ESTAR LIMPA SECA E ISENTA DE GORDURA, </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36.637499999999996</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22.174999999999997</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1819" t="str">
            <v>m</v>
          </cell>
          <cell r="D1819">
            <v>49.412500000000001</v>
          </cell>
          <cell r="E1819">
            <v>39.53</v>
          </cell>
          <cell r="F1819" t="str">
            <v>SEDUC</v>
          </cell>
        </row>
        <row r="1820">
          <cell r="A1820" t="str">
            <v/>
          </cell>
          <cell r="D1820">
            <v>0</v>
          </cell>
        </row>
        <row r="1821">
          <cell r="A1821" t="str">
            <v>17.01.115</v>
          </cell>
          <cell r="B1821" t="str">
            <v xml:space="preserve">FORNECIMENTO E EXECUÇÃO DE CALÇADA DE CONTORNO COM 1,40M DE LARGURA, BASE EM CONCRETO MAGRO 1:4:8 COM 0,05M, CIMENTADO ÁSPERO 1:4 ESP.2,00CM E ALVENARIA DE TIJOLO DE 08 FUROS DE 1 VEZ PARA CONTENÇÃO DO ATERRO H=20CM, INCLUSIVE ESCAVAÇÃO, REMOÇÃO E ATERRO </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54.662499999999994</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57.512499999999996</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22.337500000000002</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24091.662500000002</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105.64999999999999</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8.3874999999999993</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8.6999999999999993</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24.224999999999998</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122.21249999999999</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 xml:space="preserve">CONSTRUCAO DE BANCO EM CONCRETO ARMADO REVESTIDO COM GRANITO ARTIFICIAL NA COR CINZA, COM APOIOS A CADA 2.00M, EM ALVENARIA DE 1/2 VEZ, CHAPISCADA E REVESTIDA SOBRE SAPATA DE CONCRETO ARMADO, INCLUSIVE ESCAVACAO, REATERRO E REMOCAO (MOD. AV-27/2000 OPCAO </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830.86250000000007</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85.662499999999994</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437.46250000000003</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843.71250000000009</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443.71250000000003</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762.46250000000009</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1006.2125000000001</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818.71250000000009</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388.71250000000003</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843.71250000000009</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1006.2125000000001</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915.22499999999991</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73.037499999999994</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 xml:space="preserve">FORNECIMENTO E ASSENTAMENTRO DE CONJUNTO PARA COLETA SELETIVA COM QUATRO COLETORES EM POLIETILENO COM CAPACIDADE DE 50 LITROS, ESTRUTURA DE SUPORTE METÁLICA, INCLUSO A IMPRESSÃO DO LOGOTIPO "GOVERNO DO ESTADO", FIXADOS COM PARAF GALVANIZ. SEXTAVADO ROSCA </v>
          </cell>
          <cell r="C2037" t="str">
            <v>Cj</v>
          </cell>
          <cell r="D2037">
            <v>740.84999999999991</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7.8500000000000005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386.66249999999997</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411.66249999999997</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427.91249999999997</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744.73749999999995</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500.41249999999997</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480.34999999999997</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806.59999999999991</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1012.8499999999999</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59.800000000000004</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50.012499999999996</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82.274999999999991</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110.02499999999999</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75.475000000000009</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110.73750000000001</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18.487499999999997</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76.612499999999997</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27.862499999999997</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274.03749999999997</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26.924999999999997</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85.237499999999997</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77.862499999999997</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22.799999999999997</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22.799999999999997</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22.799999999999997</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22.799999999999997</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22.799999999999997</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22.799999999999997</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22.799999999999997</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22.799999999999997</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41.050000000000004</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7.9749999999999996</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12.212499999999999</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10.387500000000001</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13.725000000000001</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20.099999999999998</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50.599999999999994</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26.662499999999998</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15.237499999999999</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36.175000000000004</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12.162500000000001</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61.675000000000004</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15.600000000000001</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22.549999999999997</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23.275000000000002</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2.6624999999999996</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2.6624999999999996</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44.262499999999996</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6.5874999999999995</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15.387500000000001</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22.025000000000002</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11.637500000000001</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14.112499999999999</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11.799999999999999</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489.26250000000005</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50.724999999999994</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86.024999999999991</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231.02499999999998</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824.41249999999991</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1014.7750000000001</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53.112500000000004</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78.989999999999995</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89.537499999999994</v>
          </cell>
          <cell r="E2547">
            <v>71.63</v>
          </cell>
          <cell r="F2547" t="str">
            <v>SEDUC</v>
          </cell>
        </row>
        <row r="2548">
          <cell r="A2548" t="str">
            <v/>
          </cell>
          <cell r="D2548">
            <v>0</v>
          </cell>
        </row>
        <row r="2549">
          <cell r="A2549" t="str">
            <v>18.23.021</v>
          </cell>
          <cell r="B2549" t="str">
            <v xml:space="preserve">PONTO DE INTERRUPTOR COM 2 SEÇÕES SIMPLES,INSTALAÇÃO APARENTE EM CONDULETES METÁLICOS, INCLUSIVE ELETRODUTOS DE PVC RÍGIDO ROSCÁVEL 3/4" COM 6,00M, LUVAS E CURVAS LONGAS EM PVC, ABRAÇADEIRAS TIPO "D", BUCHAS E ARRUELAS DE ALUMÍNIO E FIO DE COBRE, TEMPERA </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 xml:space="preserve">PONTO DE TOMADA UNIVERSAL 2P 10A/250V,INSTALAÇÃO APARENTE, EM CONDULETES METÁLICOS, INCLUSIVE ELETRODUTO DE PVC RÍGIDO ROSCÁVEL 3/4", LUVAS E CURVAS LONGAS EM PVC, ABRAÇADEIRAS TIPO "D" BUCHAS E ARRUELAS DE ALUMÍNIO, FIO DE COBRE, TEMPERA MOLE, CLASSE 1, </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90.512499999999989</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86.237499999999997</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458.63750000000005</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24.987499999999997</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78.174999999999997</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111.36250000000001</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218.52499999999998</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103.17500000000001</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195.21249999999998</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458.16249999999997</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448.16249999999997</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220.10000000000002</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3865.7625000000003</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3865.7625000000003</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53.324999999999996</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53.224999999999994</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14.299999999999999</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31.612499999999997</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61.887499999999996</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75.924999999999997</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210.76250000000002</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407.22499999999997</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237.86249999999998</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862.69999999999993</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508.08750000000003</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382.22499999999997</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225.36249999999998</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808.51249999999993</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 xml:space="preserve">FORNECIMENTO DE CABO DE COBRE, ENCORDOAMENTO CLASSE 2,ISOLAMENTO DE PVC 70 C,TIPO BWF,750V FOREPLAST OU SIMILAR,SM-6MM2,PARA DOIS LANCES DE REDE,INCLUSIVE ARMACAO SECUNDARIA B2,ISOLADORES, PARAFUSOS, BRACADEIRA REDONDA DE FERRO GALV. A FOGO,EQUIPAMENTO E </v>
          </cell>
          <cell r="C2815" t="str">
            <v>Un</v>
          </cell>
          <cell r="D2815">
            <v>463.47499999999997</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750.53749999999991</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425.73749999999995</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726.11249999999995</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1089.1625000000001</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1389.5375000000001</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1003.9875000000001</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874.26249999999993</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1583.9750000000001</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826.23749999999995</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370.09999999999997</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482.59999999999997</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460.90000000000003</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212.67499999999998</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798.05000000000007</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332.59999999999997</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432.59999999999997</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196.77499999999998</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454.47499999999997</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 xml:space="preserve">FORNECIMENTO DE CABO DE COBRE, ENCORDOAMENTO CLASSE 2, ISOLAMENTO DE PVC 70 C, TIPO BWF, 750V, FOREPLAST OU SIMILAR, SM-16MM2, PARA UM LANCE DE REDE, INCLUSIVE ARMACAO SECUNDARIA B1, ISOLADOR, PARAFUSOS, BRACADEIRA REDONDA DE FERRO GALV.A FOGO, ANDAIME E </v>
          </cell>
          <cell r="C2973" t="str">
            <v>Un</v>
          </cell>
          <cell r="D2973">
            <v>508.65000000000003</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956.80000000000007</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 xml:space="preserve">FORNECIMENTO DE CABO DE COBRE, ENCORDOAMENTO CLASSE 2, ISOLAMENTO DE PVC 70 C, TIPO BWF, 750V, FOREPLAST OU SIMILAR, SM-16MM2, PARA QUATRO LANCES DE REDE, INCLUSIVE ARMACAO SECUNDARIA B4, ISOLADORES, PARAFUSOS, BRACADEIRAS REDONDAS DE FERRO GALV. A FOGO, </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1350.5375000000001</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1789.8500000000001</v>
          </cell>
          <cell r="E2987">
            <v>1431.88</v>
          </cell>
          <cell r="F2987" t="str">
            <v>EMLURB</v>
          </cell>
        </row>
        <row r="2988">
          <cell r="A2988" t="str">
            <v/>
          </cell>
          <cell r="D2988">
            <v>0</v>
          </cell>
        </row>
        <row r="2989">
          <cell r="A2989" t="str">
            <v>18.27.130</v>
          </cell>
          <cell r="B2989" t="str">
            <v xml:space="preserve">FORNECIMENTO DE CABO DE COBRE, ENCORDOAMENTO CLASSE 2, ISOLAMENTO DE PVC 70 C, TIPO BWF, 750V, FOREPLAST OU SIMILAR, SM-25MM2, PARA UM LANCE DE REDE,INCLUSIVE ARMACAO SECUNDARIA B1, ISOLADOR, PARAFUSOS, BRACADEIRA REDONDA DE FERRO GALV. A FOGO, ANDAIME E </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 xml:space="preserve">FORNECIMENTO DE CABO DE COBRE, ENCORDOAMENTO CLASSE 2, ISOLAMENTO DE PVC 70 C, TIPO BWF, 750V, FOREPLAST OU SIMILAR, SM-25MM2, PARA QUATRO LANCES DE REDE,INCLUSIVE ARMACAO SECUNDARIA B4,ISOLADORES,PARAFUSOS,BRACADEIRAS REDONDAS DE F. GALV. A FOGO,ANDAIME </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745.08750000000009</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885.71250000000009</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920.40000000000009</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122.69999999999999</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784.46250000000009</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744.15000000000009</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803.21250000000009</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42.699999999999996</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13.174999999999999</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23.337500000000002</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 xml:space="preserve">BANCO DE CAPACITORES, AUTOMATIZADO ATRAVÉS DE CONTROLADOR LÓGICO PROGRAMÁVEL, MEDIDOR DE FATOR DE POTÊNCIA, COMPOSTO POR 06 ESTÁGIOS DE 20 KVar, TOTALIZANDO 120 KVAr, INCLUSIVE PAINEL, CONTACTORES E DEMAIS COMPONENTES. </v>
          </cell>
          <cell r="C3147" t="str">
            <v>Un</v>
          </cell>
          <cell r="D3147">
            <v>22348.125</v>
          </cell>
          <cell r="E3147">
            <v>17878.5</v>
          </cell>
          <cell r="F3147" t="str">
            <v>SEDUC</v>
          </cell>
        </row>
        <row r="3148">
          <cell r="A3148" t="str">
            <v/>
          </cell>
          <cell r="D3148">
            <v>0</v>
          </cell>
        </row>
        <row r="3149">
          <cell r="A3149" t="str">
            <v>18.40.090</v>
          </cell>
          <cell r="B3149" t="str">
            <v xml:space="preserve"> 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49.699999999999996</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7.5124999999999993</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8.8249999999999993</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61.574999999999996</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8.0749999999999993</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12.137500000000001</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18.162499999999998</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107.72500000000001</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183.02499999999998</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14.924999999999999</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4.1499999999999995</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11.899999999999999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822.88749999999993</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205.17499999999998</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36.175000000000004</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78.899999999999991</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100.73750000000001</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87.725000000000009</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55.512499999999996</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99.175000000000011</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47.175000000000004</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73.424999999999997</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42.175000000000004</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352.22499999999997</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852.22499999999991</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8.7874999999999996</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15.862499999999999</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51.550000000000004</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73.849999999999994</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 xml:space="preserve">FORNECIMENTO E MONTAGEM DE RESERVATÓRIO METÁLICO TIPO TAÇA, EM AÇO CARBONO USI SAC 41, COM CAPACIDADE PARA 6.000LITROS, TRATAMENTO INTERNO COM JATO ABRASIVO AO METAL BRANCO PADRÃO SA3, ACABAMENTO EM EPÓXI-POLIAMIDA ALTA ESPESSURA E TRATAMENTO EXTERNO COM </v>
          </cell>
          <cell r="C3477" t="str">
            <v>Un</v>
          </cell>
          <cell r="D3477">
            <v>12515.074999999999</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 xml:space="preserve"> 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 xml:space="preserve">EXECUÇÃO  DE POÇO TUBULAR PROFUNDO NA ESCOLA COMPOSITOR ANTÔNIO MARIA, INCLUSIVE INSTAÇÃO HIDRÁULICA, BOMBA SUBMERSA, INCLUSIVE ANÁLISE DA ÁGUA, LICENÇA DE INSTALAÇÃO E OPERAÇÃO DO POÇO, INSTALAÇÃO DO QUADRO DE COMANDO, LIGAÇÃO ELÉTRICA NECESSÁRIA PARA O </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399.88750000000005</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 xml:space="preserve">EXEC. DE SUB-BASE ESTABILIZADA GRANULOMETR. ABRANGENDO ESPALHAMENTO, HOMOG., UMEDECIMENTO E COMPACTACAO COM ESPESSURA DE 12,0 CM, TEOR DE COMPACTACAO A 100 POR CENTO AASHO INTERMED. (DNER-ME-48-64),INCLUSIVE FORNEC. DO MATERIAL PROV. DE JAZIDA(CBR 20 POR </v>
          </cell>
          <cell r="C3513" t="str">
            <v>m2</v>
          </cell>
          <cell r="D3513">
            <v>6.0374999999999996</v>
          </cell>
          <cell r="E3513">
            <v>4.83</v>
          </cell>
          <cell r="F3513" t="str">
            <v>EMLURB</v>
          </cell>
        </row>
        <row r="3514">
          <cell r="A3514" t="str">
            <v/>
          </cell>
          <cell r="D3514">
            <v>0</v>
          </cell>
        </row>
        <row r="3515">
          <cell r="A3515" t="str">
            <v>20.02.020</v>
          </cell>
          <cell r="B3515" t="str">
            <v xml:space="preserve">EXEC. DE SUB-BASE ESTABILIZADA GRANULOMETR. ABRANGENDO ESPALHAMENTO, HOMOG., UMEDECIMENTO E COMPACTACAO COM ESPESSURA DE 15,0 CM, TEOR DE COMPACTACAO A 100 POR CENTO AASHO INTERMED. (DNER-ME-48-64),INCLUSIVE FORNEC. DO MATERIAL PROV. DE JAZIDA(CBR 20 POR </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1.4000000000000001</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12.212499999999999</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14.662500000000001</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362.04999999999995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77.112499999999997</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7.5375000000000005</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465.03749999999997</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21.037499999999998</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55.199999999999996</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50.199999999999996</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56.449999999999996</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12.575000000000001</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44.362500000000004</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 xml:space="preserve">REPOSICAO DE MEIO-FIO DE PEDRA GRANIT. OU DE CONCRETO , REJUNTADO COM ARG. DE CIM. E AREIA 1 2, E LINHA DAGUA DE PARALEL. ASSENT. SOBRE MIST. DE CIM. E AREIA 1 6 C/ 6 CM DE ESPESSURA E REJ. C/ ARG DE CIM. E AREIA 1 2,INCLUSIVE BASE DE CONC.1 4 8 C/ 10 CM </v>
          </cell>
          <cell r="C3675" t="str">
            <v>m</v>
          </cell>
          <cell r="D3675">
            <v>22.400000000000002</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86.974999999999994</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971.96250000000009</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2043.5749999999998</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34.449999999999996</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39.474999999999994</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91.475000000000009</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80.349999999999994</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236.96249999999998</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196.29999999999998</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214.86249999999998</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202.86249999999998</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398.29999999999995</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799.77500000000009</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26.549999999999997</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46.224999999999994</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30.987499999999997</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36.487500000000004</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76.712499999999991</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91.762499999999989</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86.537500000000009</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105.85000000000001</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125.96249999999999</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79.239999999999995</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116.05000000000001</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185.04999999999998</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216.51250000000002</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22.037499999999998</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32.574999999999996</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42.787499999999994</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104.60000000000001</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210.85000000000002</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410.90000000000003</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10.149999999999999</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26.924999999999997</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40.737500000000004</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81.662499999999994</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116.05000000000001</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26.400000000000002</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9.3500000000000014</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11.225000000000001</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 xml:space="preserve">LIMP.MANUAL DE CANAL OU CANALETA,ABERTA OU C/ TAMPA MOVEL,PROFUND.ATE 1,50M EM LOCAIS PROX. DE ENCOSTAS DE MORROS,PLANICIES OU ALAGADOS , C/ TRANSP. MAT. RETIRADO EM CARRO DE MAO ATE 100M DIST. E CARGA EM CACAMBA ESTAC. E/OU CAM BASC.INC. M.O. C/ INSAL., </v>
          </cell>
          <cell r="C4045" t="str">
            <v>m3</v>
          </cell>
          <cell r="D4045">
            <v>32.662500000000001</v>
          </cell>
          <cell r="E4045">
            <v>26.13</v>
          </cell>
          <cell r="F4045" t="str">
            <v>EMLURB</v>
          </cell>
        </row>
        <row r="4046">
          <cell r="A4046" t="str">
            <v/>
          </cell>
          <cell r="D4046">
            <v>0</v>
          </cell>
        </row>
        <row r="4047">
          <cell r="A4047" t="str">
            <v>21.09.310</v>
          </cell>
          <cell r="B4047" t="str">
            <v xml:space="preserve">LIMP.MANUAL DE CANAL OU CANALETA,ABERTA OU C/ TAMPA MOVEL,PROF. ACIMA 1,50M EM LOCAIS PROX. DE ENCOSTAS DE MORROS,PLANICIES OU ALAGADOS , C/ TRANSP. MAT. RETIRADO EM CARRO DE MAO ATE 100M DIST. E CARGA EM CACAMBA ESTAC. E/OU CAM BASC.INC. M.O. C/ INSAL., </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63.112500000000004</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40.612500000000004</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75.287499999999994</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75.287499999999994</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75.287499999999994</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73.224999999999994</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61.349999999999994</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12.737499999999999</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45.012499999999996</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39.449999999999996</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63.724999999999994</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219.01250000000002</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244.01250000000002</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 xml:space="preserve">DET 03 E DET 20 - FORNECIMENTO E COLOCAÇÃO DE CUBA EM AÇO INOX 50X40X25CM AISI-304-18/8, INCLUSIVE VÁLVULA METÁLICA 3 1/2"" PARA  CUBA INOX E SIFÃO METÁLICO EM INOX 1 1/2"" X 2"". </v>
          </cell>
          <cell r="C4131" t="str">
            <v>Un</v>
          </cell>
          <cell r="D4131">
            <v>860.38749999999993</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394.09999999999997</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78.612499999999997</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111.89999999999999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28.487499999999997</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49.675000000000004</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89.087499999999991</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8083.3374999999996</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8270.8374999999996</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21.412499999999998</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46.974999999999994</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30.612499999999997</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83.699999999999989</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125.82499999999999</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204.16250000000002</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245.83749999999998</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443.23749999999995</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15.787500000000001</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94.912500000000009</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 xml:space="preserve">SEDUC </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 xml:space="preserve">SEDUC </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 xml:space="preserve">SEDUC </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 xml:space="preserve">SEDUC </v>
          </cell>
        </row>
        <row r="4354">
          <cell r="A4354" t="str">
            <v/>
          </cell>
          <cell r="D4354">
            <v>0</v>
          </cell>
        </row>
        <row r="4355">
          <cell r="A4355" t="str">
            <v>23.08.011</v>
          </cell>
          <cell r="B4355" t="str">
            <v xml:space="preserve">FORNECIMENTO E INSTALAÇÃO DE ABRAÇADEIRA TIPO BANDEIRA REFORÇADA C/PERFIL DIAM. 2". </v>
          </cell>
          <cell r="C4355" t="str">
            <v>Un</v>
          </cell>
          <cell r="D4355">
            <v>57.074999999999996</v>
          </cell>
          <cell r="E4355">
            <v>45.66</v>
          </cell>
          <cell r="F4355" t="str">
            <v xml:space="preserve">SEDUC </v>
          </cell>
        </row>
        <row r="4356">
          <cell r="A4356" t="str">
            <v/>
          </cell>
          <cell r="D4356">
            <v>0</v>
          </cell>
        </row>
        <row r="4357">
          <cell r="A4357" t="str">
            <v>23.08.012</v>
          </cell>
          <cell r="B4357" t="str">
            <v>FORNECIMENTO E INSTALAÇÃO DE ABRAÇADEIRA GUIA PARA MASTRO SIMPLES COM 01 DESCIDA.</v>
          </cell>
          <cell r="C4357" t="str">
            <v>Un</v>
          </cell>
          <cell r="D4357">
            <v>15.387500000000001</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35.387499999999996</v>
          </cell>
          <cell r="E4359">
            <v>28.31</v>
          </cell>
          <cell r="F4359" t="str">
            <v xml:space="preserve">SEDUC </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 xml:space="preserve">SEDUC </v>
          </cell>
        </row>
        <row r="4362">
          <cell r="A4362" t="str">
            <v/>
          </cell>
          <cell r="D4362">
            <v>0</v>
          </cell>
        </row>
        <row r="4363">
          <cell r="A4363" t="str">
            <v>23.08.015</v>
          </cell>
          <cell r="B4363" t="str">
            <v>FORNECIMENTO E INSTALAÇÃO DE CABO DE ALUMINIO NU 1/0 CAA</v>
          </cell>
          <cell r="C4363" t="str">
            <v>m</v>
          </cell>
          <cell r="D4363">
            <v>27.487499999999997</v>
          </cell>
          <cell r="E4363">
            <v>21.99</v>
          </cell>
          <cell r="F4363" t="str">
            <v xml:space="preserve">SEDUC </v>
          </cell>
        </row>
        <row r="4364">
          <cell r="A4364" t="str">
            <v/>
          </cell>
          <cell r="D4364">
            <v>0</v>
          </cell>
        </row>
        <row r="4365">
          <cell r="A4365" t="str">
            <v>23.08.016</v>
          </cell>
          <cell r="B4365" t="str">
            <v xml:space="preserve">FORNECIMENTO E INSTALAÇÃO DE ABRAÇADEIRA PARA PARA-RAIO EM POSTE </v>
          </cell>
          <cell r="C4365" t="str">
            <v>Un</v>
          </cell>
          <cell r="D4365">
            <v>37.162500000000001</v>
          </cell>
          <cell r="E4365">
            <v>29.73</v>
          </cell>
          <cell r="F4365" t="str">
            <v xml:space="preserve">SEDUC </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75.787500000000009</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 xml:space="preserve">SERVICO TOPOGRAFICO DE PEQUENO PORTE ( PRECO MINIMO ),DIARIA DE UMA EQUIPE COM TOPOGRAFO, QUATRO AUXILIARES , TEODOLITO , NIVEL OTICO ETC.  </v>
          </cell>
          <cell r="C4385" t="str">
            <v>Un</v>
          </cell>
          <cell r="D4385">
            <v>847.375</v>
          </cell>
          <cell r="E4385">
            <v>677.9</v>
          </cell>
          <cell r="F4385" t="str">
            <v>SINAPI</v>
          </cell>
        </row>
        <row r="4386">
          <cell r="A4386" t="str">
            <v/>
          </cell>
          <cell r="D4386">
            <v>0</v>
          </cell>
        </row>
        <row r="4387">
          <cell r="A4387" t="str">
            <v>300301010</v>
          </cell>
          <cell r="B4387" t="str">
            <v xml:space="preserve">DEMOLICAO DE COBERTURA COM TELHAS CERAMICAS.  </v>
          </cell>
          <cell r="C4387" t="str">
            <v>m2</v>
          </cell>
          <cell r="D4387">
            <v>4.1499999999999995</v>
          </cell>
          <cell r="E4387">
            <v>3.32</v>
          </cell>
          <cell r="F4387" t="str">
            <v>SINAPI</v>
          </cell>
        </row>
        <row r="4388">
          <cell r="A4388" t="str">
            <v/>
          </cell>
          <cell r="D4388">
            <v>0</v>
          </cell>
        </row>
        <row r="4389">
          <cell r="A4389" t="str">
            <v>300301020</v>
          </cell>
          <cell r="B4389" t="str">
            <v xml:space="preserve">DEMOLICAO DE COBERTURA COM TELHA ONDULADA DE FIBROCIMENTO.  </v>
          </cell>
          <cell r="C4389" t="str">
            <v>m2</v>
          </cell>
          <cell r="D4389">
            <v>1.8374999999999999</v>
          </cell>
          <cell r="E4389">
            <v>1.47</v>
          </cell>
          <cell r="F4389" t="str">
            <v>SINAPI</v>
          </cell>
        </row>
        <row r="4390">
          <cell r="A4390" t="str">
            <v/>
          </cell>
          <cell r="D4390">
            <v>0</v>
          </cell>
        </row>
        <row r="4391">
          <cell r="A4391" t="str">
            <v>300301030</v>
          </cell>
          <cell r="B4391" t="str">
            <v xml:space="preserve">DEMOLICAO DE ESTRUTURA DE MADEIRA PARA COBERTA.  </v>
          </cell>
          <cell r="C4391" t="str">
            <v>m2</v>
          </cell>
          <cell r="D4391">
            <v>8.9249999999999989</v>
          </cell>
          <cell r="E4391">
            <v>7.14</v>
          </cell>
          <cell r="F4391" t="str">
            <v>SINAPI</v>
          </cell>
        </row>
        <row r="4392">
          <cell r="A4392" t="str">
            <v/>
          </cell>
          <cell r="D4392">
            <v>0</v>
          </cell>
        </row>
        <row r="4393">
          <cell r="A4393" t="str">
            <v>300301042</v>
          </cell>
          <cell r="B4393" t="str">
            <v xml:space="preserve">DEMOLICAO DE FORRO EM PLACAS DE GESSO APLICADAS EM ESTRUTURA DE MADEIRA OU LAJE.  </v>
          </cell>
          <cell r="C4393" t="str">
            <v>m2</v>
          </cell>
          <cell r="D4393">
            <v>1.2250000000000001</v>
          </cell>
          <cell r="E4393">
            <v>0.98</v>
          </cell>
          <cell r="F4393" t="str">
            <v>SINAPI</v>
          </cell>
        </row>
        <row r="4394">
          <cell r="A4394" t="str">
            <v/>
          </cell>
          <cell r="D4394">
            <v>0</v>
          </cell>
        </row>
        <row r="4395">
          <cell r="A4395" t="str">
            <v>300301044</v>
          </cell>
          <cell r="B4395" t="str">
            <v xml:space="preserve">DEMOLICAO DE FORRO EM MADEIRA  </v>
          </cell>
          <cell r="C4395" t="str">
            <v>m2</v>
          </cell>
          <cell r="D4395">
            <v>4.0125000000000002</v>
          </cell>
          <cell r="E4395">
            <v>3.21</v>
          </cell>
          <cell r="F4395" t="str">
            <v>SINAPI</v>
          </cell>
        </row>
        <row r="4396">
          <cell r="A4396" t="str">
            <v/>
          </cell>
          <cell r="D4396">
            <v>0</v>
          </cell>
        </row>
        <row r="4397">
          <cell r="A4397" t="str">
            <v>300301046</v>
          </cell>
          <cell r="B4397" t="str">
            <v xml:space="preserve">DEMOLIÇÃO DE FORRO EM PVC  </v>
          </cell>
          <cell r="C4397" t="str">
            <v>m2</v>
          </cell>
          <cell r="D4397">
            <v>1.9375</v>
          </cell>
          <cell r="E4397">
            <v>1.55</v>
          </cell>
          <cell r="F4397" t="str">
            <v>SINAPI</v>
          </cell>
        </row>
        <row r="4398">
          <cell r="A4398" t="str">
            <v/>
          </cell>
          <cell r="D4398">
            <v>0</v>
          </cell>
        </row>
        <row r="4399">
          <cell r="A4399" t="str">
            <v>300301050</v>
          </cell>
          <cell r="B4399" t="str">
            <v xml:space="preserve">RETIRADA DE ESQUADRIAS DE MADEIRA OU METALICAS.  </v>
          </cell>
          <cell r="C4399" t="str">
            <v>m2</v>
          </cell>
          <cell r="D4399">
            <v>5.3000000000000007</v>
          </cell>
          <cell r="E4399">
            <v>4.24</v>
          </cell>
          <cell r="F4399" t="str">
            <v>SINAPI</v>
          </cell>
        </row>
        <row r="4400">
          <cell r="A4400" t="str">
            <v/>
          </cell>
          <cell r="D4400">
            <v>0</v>
          </cell>
        </row>
        <row r="4401">
          <cell r="A4401" t="str">
            <v>300301053</v>
          </cell>
          <cell r="B4401" t="str">
            <v xml:space="preserve">REMOÇÃO DE ALAMBRADO EM TELA INCLUSIVE ESTRUTURA DE SUSTENTAÇÃO EM TUBOS DE FERRO GALVANIZADO.  </v>
          </cell>
          <cell r="C4401" t="str">
            <v>m2</v>
          </cell>
          <cell r="D4401">
            <v>1.4249999999999998</v>
          </cell>
          <cell r="E4401">
            <v>1.1399999999999999</v>
          </cell>
          <cell r="F4401" t="str">
            <v>SINAPI</v>
          </cell>
        </row>
        <row r="4402">
          <cell r="A4402" t="str">
            <v/>
          </cell>
          <cell r="D4402">
            <v>0</v>
          </cell>
        </row>
        <row r="4403">
          <cell r="A4403" t="str">
            <v>300301102</v>
          </cell>
          <cell r="B4403" t="str">
            <v xml:space="preserve">DEMOLIÇÃO DE PISO REVESTIDO EM GRANILITE.  </v>
          </cell>
          <cell r="C4403" t="str">
            <v>m2</v>
          </cell>
          <cell r="D4403">
            <v>9.0749999999999993</v>
          </cell>
          <cell r="E4403">
            <v>7.26</v>
          </cell>
          <cell r="F4403" t="str">
            <v>SINAPI</v>
          </cell>
        </row>
        <row r="4404">
          <cell r="A4404" t="str">
            <v/>
          </cell>
          <cell r="D4404">
            <v>0</v>
          </cell>
        </row>
        <row r="4405">
          <cell r="A4405" t="str">
            <v>300301163</v>
          </cell>
          <cell r="B4405" t="str">
            <v xml:space="preserve">DEMOLIÇÃO DE PAREDE DE GESSO, INCLUSIVE PREPARO PARA REMOÇÃO  </v>
          </cell>
          <cell r="C4405" t="str">
            <v>m3</v>
          </cell>
          <cell r="D4405">
            <v>7</v>
          </cell>
          <cell r="E4405">
            <v>5.6</v>
          </cell>
          <cell r="F4405" t="str">
            <v>SINAPI</v>
          </cell>
        </row>
        <row r="4406">
          <cell r="A4406" t="str">
            <v/>
          </cell>
          <cell r="D4406">
            <v>0</v>
          </cell>
        </row>
        <row r="4407">
          <cell r="A4407" t="str">
            <v>300301191</v>
          </cell>
          <cell r="B4407" t="str">
            <v xml:space="preserve">DEMOLIÇÃO DE ALVENARIA EM COBOGÓ COM PREPARO PARA REMOÇÃO.  </v>
          </cell>
          <cell r="C4407" t="str">
            <v>m2</v>
          </cell>
          <cell r="D4407">
            <v>4.7249999999999996</v>
          </cell>
          <cell r="E4407">
            <v>3.78</v>
          </cell>
          <cell r="F4407" t="str">
            <v>SINAPI</v>
          </cell>
        </row>
        <row r="4408">
          <cell r="A4408" t="str">
            <v/>
          </cell>
          <cell r="D4408">
            <v>0</v>
          </cell>
        </row>
        <row r="4409">
          <cell r="A4409" t="str">
            <v>300301200</v>
          </cell>
          <cell r="B4409" t="str">
            <v xml:space="preserve">DEMOLICAO MANUAL DE CONCRETO SIMPLES.  </v>
          </cell>
          <cell r="C4409" t="str">
            <v>m3</v>
          </cell>
          <cell r="D4409">
            <v>9.9124999999999996</v>
          </cell>
          <cell r="E4409">
            <v>7.93</v>
          </cell>
          <cell r="F4409" t="str">
            <v>SINAPI</v>
          </cell>
        </row>
        <row r="4410">
          <cell r="A4410" t="str">
            <v/>
          </cell>
          <cell r="D4410">
            <v>0</v>
          </cell>
        </row>
        <row r="4411">
          <cell r="A4411" t="str">
            <v>300301251</v>
          </cell>
          <cell r="B4411" t="str">
            <v xml:space="preserve">DEMOLIÇÃO DE PISO REVESTIDO EM LAJOTAS DE CONCRETO INCL.BASE DE ASSENTAMENTO.  </v>
          </cell>
          <cell r="C4411" t="str">
            <v>m2</v>
          </cell>
          <cell r="D4411">
            <v>2.8624999999999998</v>
          </cell>
          <cell r="E4411">
            <v>2.29</v>
          </cell>
          <cell r="F4411" t="str">
            <v>SINAPI</v>
          </cell>
        </row>
        <row r="4412">
          <cell r="A4412" t="str">
            <v/>
          </cell>
          <cell r="D4412">
            <v>0</v>
          </cell>
        </row>
        <row r="4413">
          <cell r="A4413" t="str">
            <v>300301305</v>
          </cell>
          <cell r="B4413" t="str">
            <v xml:space="preserve">RETIRADA DE METAIS SANITÁRIOS - TORNEIRA, SIFÃO, DUCHA OU SIMILARES.  </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248.26250000000002</v>
          </cell>
          <cell r="E4415">
            <v>198.61</v>
          </cell>
          <cell r="F4415" t="str">
            <v>SINAPI</v>
          </cell>
        </row>
        <row r="4416">
          <cell r="A4416" t="str">
            <v/>
          </cell>
          <cell r="D4416">
            <v>0</v>
          </cell>
        </row>
        <row r="4417">
          <cell r="A4417" t="str">
            <v>300303030</v>
          </cell>
          <cell r="B4417" t="str">
            <v xml:space="preserve">FORNECIMENTO E ASSENTAMENTO DE TAPUME SIMPLES EM TABUAS.  </v>
          </cell>
          <cell r="C4417" t="str">
            <v>m2</v>
          </cell>
          <cell r="D4417">
            <v>30.037500000000001</v>
          </cell>
          <cell r="E4417">
            <v>24.03</v>
          </cell>
          <cell r="F4417" t="str">
            <v>SINAPI</v>
          </cell>
        </row>
        <row r="4418">
          <cell r="A4418" t="str">
            <v/>
          </cell>
          <cell r="D4418">
            <v>0</v>
          </cell>
        </row>
        <row r="4419">
          <cell r="A4419" t="str">
            <v>300303090</v>
          </cell>
          <cell r="B4419" t="str">
            <v xml:space="preserve">FORNECIMENTO E ASSENTAMENTO DE PLACA DA OBRA. (MOD.AV-43/2000).  </v>
          </cell>
          <cell r="C4419" t="str">
            <v>m2</v>
          </cell>
          <cell r="D4419">
            <v>150</v>
          </cell>
          <cell r="E4419">
            <v>120</v>
          </cell>
          <cell r="F4419" t="str">
            <v>SINAPI</v>
          </cell>
        </row>
        <row r="4420">
          <cell r="A4420" t="str">
            <v/>
          </cell>
          <cell r="D4420">
            <v>0</v>
          </cell>
        </row>
        <row r="4421">
          <cell r="A4421" t="str">
            <v>300304010</v>
          </cell>
          <cell r="B4421" t="str">
            <v xml:space="preserve">LOCACAO DE OBRAS E DEMARCACAO PARA ABERTURA DE VALAS PARA FUNDACOES.  </v>
          </cell>
          <cell r="C4421" t="str">
            <v>m2</v>
          </cell>
          <cell r="D4421">
            <v>3.3250000000000002</v>
          </cell>
          <cell r="E4421">
            <v>2.66</v>
          </cell>
          <cell r="F4421" t="str">
            <v>SINAPI</v>
          </cell>
        </row>
        <row r="4422">
          <cell r="A4422" t="str">
            <v/>
          </cell>
          <cell r="D4422">
            <v>0</v>
          </cell>
        </row>
        <row r="4423">
          <cell r="A4423" t="str">
            <v>300402160</v>
          </cell>
          <cell r="B4423" t="str">
            <v xml:space="preserve"> TRANSPORTE COM CARRO DE MAO DE AREIA, ENTULHO OU TERRA ATE 100M.   </v>
          </cell>
          <cell r="C4423" t="str">
            <v>m3</v>
          </cell>
          <cell r="D4423">
            <v>22.574999999999999</v>
          </cell>
          <cell r="E4423">
            <v>18.059999999999999</v>
          </cell>
          <cell r="F4423" t="str">
            <v>SINAPI</v>
          </cell>
        </row>
        <row r="4424">
          <cell r="A4424" t="str">
            <v/>
          </cell>
          <cell r="D4424">
            <v>0</v>
          </cell>
        </row>
        <row r="4425">
          <cell r="A4425" t="str">
            <v>300403010</v>
          </cell>
          <cell r="B4425" t="str">
            <v xml:space="preserve">REMOCAO DE MATERIAL DE PRIMEIRA CATEGORIA EM CAMINHAO CARROCERIA, D.M.T. 6 KM, INCLUSIVE CARGA E DESCARGA MANUAIS.  </v>
          </cell>
          <cell r="C4425" t="str">
            <v>m3</v>
          </cell>
          <cell r="D4425">
            <v>23.975000000000001</v>
          </cell>
          <cell r="E4425">
            <v>19.18</v>
          </cell>
          <cell r="F4425" t="str">
            <v>SINAPI</v>
          </cell>
        </row>
        <row r="4426">
          <cell r="A4426" t="str">
            <v/>
          </cell>
          <cell r="D4426">
            <v>0</v>
          </cell>
        </row>
        <row r="4427">
          <cell r="A4427" t="str">
            <v>300403020</v>
          </cell>
          <cell r="B4427" t="str">
            <v xml:space="preserve">REMOCAO DE MATERIAL DE PRIMEIRA CATEGORIA EM CAMINHAO CARROCERIA, D.M.T. 12 KM, INCLUSIVE CARGA E DESCARGA MANUAIS.  </v>
          </cell>
          <cell r="C4427" t="str">
            <v>m3</v>
          </cell>
          <cell r="D4427">
            <v>29.012500000000003</v>
          </cell>
          <cell r="E4427">
            <v>23.21</v>
          </cell>
          <cell r="F4427" t="str">
            <v>SINAPI</v>
          </cell>
        </row>
        <row r="4428">
          <cell r="A4428" t="str">
            <v/>
          </cell>
          <cell r="D4428">
            <v>0</v>
          </cell>
        </row>
        <row r="4429">
          <cell r="A4429" t="str">
            <v>300403070</v>
          </cell>
          <cell r="B4429" t="str">
            <v xml:space="preserve">REMOCAO DE MATERIAL DE PRIMEIRA CATEGORIA EM CAMINHAO BASCULANTE, D.M.T. 6 KM, INCLUSIVE CARGA E DESCARGA MECANICAS .  </v>
          </cell>
          <cell r="C4429" t="str">
            <v>m3</v>
          </cell>
          <cell r="D4429">
            <v>9.2249999999999996</v>
          </cell>
          <cell r="E4429">
            <v>7.38</v>
          </cell>
          <cell r="F4429" t="str">
            <v>SINAPI</v>
          </cell>
        </row>
        <row r="4430">
          <cell r="A4430" t="str">
            <v/>
          </cell>
          <cell r="D4430">
            <v>0</v>
          </cell>
        </row>
        <row r="4431">
          <cell r="A4431" t="str">
            <v>300403110</v>
          </cell>
          <cell r="B4431" t="str">
            <v xml:space="preserve">REMOCAO DE METRALHA EM CAMINHAO CARROCERIA, D.M.T. 12KM, INCLUSIVE CARGA E DESCARGA MANUAIS.  </v>
          </cell>
          <cell r="C4431" t="str">
            <v>m3</v>
          </cell>
          <cell r="D4431">
            <v>30.775000000000002</v>
          </cell>
          <cell r="E4431">
            <v>24.62</v>
          </cell>
          <cell r="F4431" t="str">
            <v>SINAPI</v>
          </cell>
        </row>
        <row r="4432">
          <cell r="A4432" t="str">
            <v/>
          </cell>
          <cell r="D4432">
            <v>0</v>
          </cell>
        </row>
        <row r="4433">
          <cell r="A4433" t="str">
            <v>300403120</v>
          </cell>
          <cell r="B4433" t="str">
            <v xml:space="preserve">REMOCAO DE METRALHA EM CAMINHAO CARROCERIA, D.M.T. 20KM, INCLUSIVE CARGA E DESCARGA MANUAIS.  </v>
          </cell>
          <cell r="C4433" t="str">
            <v>m3</v>
          </cell>
          <cell r="D4433">
            <v>37.362499999999997</v>
          </cell>
          <cell r="E4433">
            <v>29.89</v>
          </cell>
          <cell r="F4433" t="str">
            <v>SINAPI</v>
          </cell>
        </row>
        <row r="4434">
          <cell r="A4434" t="str">
            <v/>
          </cell>
          <cell r="D4434">
            <v>0</v>
          </cell>
        </row>
        <row r="4435">
          <cell r="A4435" t="str">
            <v>300403140</v>
          </cell>
          <cell r="B4435" t="str">
            <v xml:space="preserve">REMOCAO DE METRALHA EM CAMINHAO BASCULANTE D.M.T 6 KM, INCLUSIVE CARGA MANUAL E DESCARGA MECANICA.  </v>
          </cell>
          <cell r="C4435" t="str">
            <v>m3</v>
          </cell>
          <cell r="D4435">
            <v>25.3125</v>
          </cell>
          <cell r="E4435">
            <v>20.25</v>
          </cell>
          <cell r="F4435" t="str">
            <v>SINAPI</v>
          </cell>
        </row>
        <row r="4436">
          <cell r="A4436" t="str">
            <v/>
          </cell>
          <cell r="D4436">
            <v>0</v>
          </cell>
        </row>
        <row r="4437">
          <cell r="A4437" t="str">
            <v>300403150</v>
          </cell>
          <cell r="B4437" t="str">
            <v xml:space="preserve"> REMOCAO DE METRALHA EM CAMINHAO BASCULANTE D.M.T 12 KM, INCLUSIVE CARGA MANUAL E DESCARGA MECANICA.   </v>
          </cell>
          <cell r="C4437" t="str">
            <v>m3</v>
          </cell>
          <cell r="D4437">
            <v>30.862500000000001</v>
          </cell>
          <cell r="E4437">
            <v>24.69</v>
          </cell>
          <cell r="F4437" t="str">
            <v>SINAPI</v>
          </cell>
        </row>
        <row r="4438">
          <cell r="A4438" t="str">
            <v/>
          </cell>
          <cell r="D4438">
            <v>0</v>
          </cell>
        </row>
        <row r="4439">
          <cell r="A4439" t="str">
            <v>300403160</v>
          </cell>
          <cell r="B4439" t="str">
            <v xml:space="preserve">REMOCAO DE METRALHA EM CAMINHAO BASCULANTE D.M.T 20 KM, INCLUSIVE CARGA MANUAL E DESCARGA MECANICA.  </v>
          </cell>
          <cell r="C4439" t="str">
            <v>m3</v>
          </cell>
          <cell r="D4439">
            <v>38.274999999999999</v>
          </cell>
          <cell r="E4439">
            <v>30.62</v>
          </cell>
          <cell r="F4439" t="str">
            <v>SINAPI</v>
          </cell>
        </row>
        <row r="4440">
          <cell r="A4440" t="str">
            <v/>
          </cell>
          <cell r="D4440">
            <v>0</v>
          </cell>
        </row>
        <row r="4441">
          <cell r="A4441" t="str">
            <v>300501010</v>
          </cell>
          <cell r="B4441" t="str">
            <v xml:space="preserve"> ESCAVACAO MANUAL EM TERRA ATE 1,50 M DE PROFUNDIDADE, SEM ESCORAMENTO.   </v>
          </cell>
          <cell r="C4441" t="str">
            <v>m3</v>
          </cell>
          <cell r="D4441">
            <v>13.0625</v>
          </cell>
          <cell r="E4441">
            <v>10.45</v>
          </cell>
          <cell r="F4441" t="str">
            <v>SINAPI</v>
          </cell>
        </row>
        <row r="4442">
          <cell r="A4442" t="str">
            <v/>
          </cell>
          <cell r="D4442">
            <v>0</v>
          </cell>
        </row>
        <row r="4443">
          <cell r="A4443" t="str">
            <v>300501084</v>
          </cell>
          <cell r="B4443" t="str">
            <v xml:space="preserve">ESCAVAÇÃO MANUAL EM MATERIAL DE 2ª CATEGORIA SEM USO DE EXPLOSIVOS , PROFUNDIDADE ATÉ 1,50M.  </v>
          </cell>
          <cell r="C4443" t="str">
            <v>m3</v>
          </cell>
          <cell r="D4443">
            <v>19.8125</v>
          </cell>
          <cell r="E4443">
            <v>15.85</v>
          </cell>
          <cell r="F4443" t="str">
            <v>SINAPI</v>
          </cell>
        </row>
        <row r="4444">
          <cell r="A4444" t="str">
            <v/>
          </cell>
          <cell r="D4444">
            <v>0</v>
          </cell>
        </row>
        <row r="4445">
          <cell r="A4445" t="str">
            <v>300502020</v>
          </cell>
          <cell r="B4445" t="str">
            <v xml:space="preserve"> REATERRO APILOADO DE VALAS EM CAMADAS DE 20CM DE ESPESSURA , COM APROVEITAMENTO DO MATERIAL ESCAVADO.   </v>
          </cell>
          <cell r="C4445" t="str">
            <v>m3</v>
          </cell>
          <cell r="D4445">
            <v>17.824999999999999</v>
          </cell>
          <cell r="E4445">
            <v>14.26</v>
          </cell>
          <cell r="F4445" t="str">
            <v>SINAPI</v>
          </cell>
        </row>
        <row r="4446">
          <cell r="A4446" t="str">
            <v/>
          </cell>
          <cell r="D4446">
            <v>0</v>
          </cell>
        </row>
        <row r="4447">
          <cell r="A4447" t="str">
            <v>300502040</v>
          </cell>
          <cell r="B4447" t="str">
            <v xml:space="preserve">EXECUCAO DE ATERRO ABRANGENDO ESPALHAMENTO, HOMOGENEIZACAO , UMEDECIMENTO E COMPACTACAO MANUAL EM CAMADAS DE 20 CM DE ESPESSURA, INCLUSIVE O FORNECIMENTO DO BARRO PROVENIENTE DE JAZIDA A UMA DISTANCIA MAXIMA DE 12 KM .  </v>
          </cell>
          <cell r="C4447" t="str">
            <v>m3</v>
          </cell>
          <cell r="D4447">
            <v>36.299999999999997</v>
          </cell>
          <cell r="E4447">
            <v>29.04</v>
          </cell>
          <cell r="F4447" t="str">
            <v>SINAPI</v>
          </cell>
        </row>
        <row r="4448">
          <cell r="A4448" t="str">
            <v/>
          </cell>
          <cell r="D4448">
            <v>0</v>
          </cell>
        </row>
        <row r="4449">
          <cell r="A4449" t="str">
            <v>300502050</v>
          </cell>
          <cell r="B4449" t="str">
            <v xml:space="preserve">EXECUCAO DE ATERRO ABRANGENDO ESPALHAMENTO, HOMOGENEIZACAO , UMEDECIMENTO E COMPACTACAO MANUAL EM CAMADAS DE 20 CM DE ESPESSURA, INCLUSIVE O FORNECIMENTO DO BARRO PROVENIENTE DE JAZIDA A UMA DISTANCIA MAXIMA DE 20 KM .  </v>
          </cell>
          <cell r="C4449" t="str">
            <v>m3</v>
          </cell>
          <cell r="D4449">
            <v>45.587499999999999</v>
          </cell>
          <cell r="E4449">
            <v>36.47</v>
          </cell>
          <cell r="F4449" t="str">
            <v>SINAPI</v>
          </cell>
        </row>
        <row r="4450">
          <cell r="A4450" t="str">
            <v/>
          </cell>
          <cell r="D4450">
            <v>0</v>
          </cell>
        </row>
        <row r="4451">
          <cell r="A4451" t="str">
            <v>300603010</v>
          </cell>
          <cell r="B4451" t="str">
            <v xml:space="preserve"> CONCRETO NAO ESTRUTURAL (1 4 8) PARA LASTROS DE PISOS E FUNDACOES, LANCADO E ADENSADO.   </v>
          </cell>
          <cell r="C4451" t="str">
            <v>m3</v>
          </cell>
          <cell r="D4451">
            <v>296.75</v>
          </cell>
          <cell r="E4451">
            <v>237.4</v>
          </cell>
          <cell r="F4451" t="str">
            <v>SINAPI</v>
          </cell>
        </row>
        <row r="4452">
          <cell r="A4452" t="str">
            <v/>
          </cell>
          <cell r="D4452">
            <v>0</v>
          </cell>
        </row>
        <row r="4453">
          <cell r="A4453" t="str">
            <v>300603103</v>
          </cell>
          <cell r="B4453" t="str">
            <v xml:space="preserve"> CONCRETO ARMADO PRONTO, FCK 25 MPA CONDICAO A (NBR 12655), LANCADO EM FUNDACOES E ADENSADO, INCLUSIVE FORMA, ESCORAMENTO E FERRAGEM.   </v>
          </cell>
          <cell r="C4453" t="str">
            <v>m3</v>
          </cell>
          <cell r="D4453">
            <v>1142.7750000000001</v>
          </cell>
          <cell r="E4453">
            <v>914.22</v>
          </cell>
          <cell r="F4453" t="str">
            <v>SINAPI</v>
          </cell>
        </row>
        <row r="4454">
          <cell r="A4454" t="str">
            <v/>
          </cell>
          <cell r="D4454">
            <v>0</v>
          </cell>
        </row>
        <row r="4455">
          <cell r="A4455" t="str">
            <v>300603122</v>
          </cell>
          <cell r="B4455" t="str">
            <v xml:space="preserve">CONCRETO ARMADO PRONTO, FCK 20 MPA,CONDICAO B (NBR 12655), LANCADO EM VIGAS E ADENSADO, INCLUSIVE FORMA, ESCORAMENTO E FERRAGEM.  </v>
          </cell>
          <cell r="C4455" t="str">
            <v>m3</v>
          </cell>
          <cell r="D4455">
            <v>1399.25</v>
          </cell>
          <cell r="E4455">
            <v>1119.4000000000001</v>
          </cell>
          <cell r="F4455" t="str">
            <v>SINAPI</v>
          </cell>
        </row>
        <row r="4456">
          <cell r="A4456" t="str">
            <v/>
          </cell>
          <cell r="D4456">
            <v>0</v>
          </cell>
        </row>
        <row r="4457">
          <cell r="A4457" t="str">
            <v>300603123</v>
          </cell>
          <cell r="B4457" t="str">
            <v xml:space="preserve">CONCRETO ARMADO PRONTO, FCK 25 MPA,CONDICAO A (NBR 12655), LANCADO EM VIGAS E ADENSADO, INCLUSIVE FORMA, ESCORAMENTO E FERRAGEM.  </v>
          </cell>
          <cell r="C4457" t="str">
            <v>m3</v>
          </cell>
          <cell r="D4457">
            <v>1392.3875</v>
          </cell>
          <cell r="E4457">
            <v>1113.9100000000001</v>
          </cell>
          <cell r="F4457" t="str">
            <v>SINAPI</v>
          </cell>
        </row>
        <row r="4458">
          <cell r="A4458" t="str">
            <v/>
          </cell>
          <cell r="D4458">
            <v>0</v>
          </cell>
        </row>
        <row r="4459">
          <cell r="A4459" t="str">
            <v>300603124</v>
          </cell>
          <cell r="B4459" t="str">
            <v xml:space="preserve">CONCRETO ARMADO PRONTO, FCK 30 MPA,CONDICAO A (NBR 12655), LANCADO EM VIGAS E ADENSADO, INCLUSIVE FORMA, ESCORAMENTO E FERRAGEM.  </v>
          </cell>
          <cell r="C4459" t="str">
            <v>m3</v>
          </cell>
          <cell r="D4459">
            <v>1438.5</v>
          </cell>
          <cell r="E4459">
            <v>1150.8</v>
          </cell>
          <cell r="F4459" t="str">
            <v>SINAPI</v>
          </cell>
        </row>
        <row r="4460">
          <cell r="A4460" t="str">
            <v/>
          </cell>
          <cell r="D4460">
            <v>0</v>
          </cell>
        </row>
        <row r="4461">
          <cell r="A4461" t="str">
            <v>300603132</v>
          </cell>
          <cell r="B4461" t="str">
            <v xml:space="preserve">CONCRETO ARMADO PRONTO, FCK 20 MPA,CONDICAO B (NBR 12655),LANCADO EM PILARES E ADENSADO,INCLUSIVE FORMA, ESCORAMENTO E FERRAGEM.  </v>
          </cell>
          <cell r="C4461" t="str">
            <v>m3</v>
          </cell>
          <cell r="D4461">
            <v>1399.25</v>
          </cell>
          <cell r="E4461">
            <v>1119.4000000000001</v>
          </cell>
          <cell r="F4461" t="str">
            <v>SINAPI</v>
          </cell>
        </row>
        <row r="4462">
          <cell r="A4462" t="str">
            <v/>
          </cell>
          <cell r="D4462">
            <v>0</v>
          </cell>
        </row>
        <row r="4463">
          <cell r="A4463" t="str">
            <v>300603133</v>
          </cell>
          <cell r="B4463" t="str">
            <v xml:space="preserve">CONCRETO ARMADO PRONTO, FCK 25 MPA,CONDICAO A (NBR 12655),LANCADO EM PILARES E ADENSADO,INCLUSIVE FORMA, ESCORAMENTO E FERRAGEM.  </v>
          </cell>
          <cell r="C4463" t="str">
            <v>m3</v>
          </cell>
          <cell r="D4463">
            <v>1392.3875</v>
          </cell>
          <cell r="E4463">
            <v>1113.9100000000001</v>
          </cell>
          <cell r="F4463" t="str">
            <v>SINAPI</v>
          </cell>
        </row>
        <row r="4464">
          <cell r="A4464" t="str">
            <v/>
          </cell>
          <cell r="D4464">
            <v>0</v>
          </cell>
        </row>
        <row r="4465">
          <cell r="A4465" t="str">
            <v>300603134</v>
          </cell>
          <cell r="B4465" t="str">
            <v xml:space="preserve">CONCRETO ARMADO PRONTO, FCK 30 MPA,CONDICAO A (NBR 12655),LANCADO EM PILARES E ADENSADO,INCLUSIVE FORMA, ESCORAMENTO E FERRAGEM.  </v>
          </cell>
          <cell r="C4465" t="str">
            <v>m3</v>
          </cell>
          <cell r="D4465">
            <v>1438.5</v>
          </cell>
          <cell r="E4465">
            <v>1150.8</v>
          </cell>
          <cell r="F4465" t="str">
            <v>SINAPI</v>
          </cell>
        </row>
        <row r="4466">
          <cell r="A4466" t="str">
            <v/>
          </cell>
          <cell r="D4466">
            <v>0</v>
          </cell>
        </row>
        <row r="4467">
          <cell r="A4467" t="str">
            <v>300603140</v>
          </cell>
          <cell r="B4467" t="str">
            <v xml:space="preserve">CONCRETO ARMADO PRONTO, FCK 15 MPA,CONDICAO B (NBR-12655),LANCADO EM QUALQUER TIPO DE ESTRUTURA E ADENSADO, INCLUSIVE FORMA, ESCORAMENTO E FERRAGEM.  </v>
          </cell>
          <cell r="C4467" t="str">
            <v>m3</v>
          </cell>
          <cell r="D4467">
            <v>1439.05</v>
          </cell>
          <cell r="E4467">
            <v>1151.24</v>
          </cell>
          <cell r="F4467" t="str">
            <v>SINAPI</v>
          </cell>
        </row>
        <row r="4468">
          <cell r="A4468" t="str">
            <v/>
          </cell>
          <cell r="D4468">
            <v>0</v>
          </cell>
        </row>
        <row r="4469">
          <cell r="A4469" t="str">
            <v>300603141</v>
          </cell>
          <cell r="B4469" t="str">
            <v xml:space="preserve">CONCRETO ARMADO PRONTO, FCK 18 MPA,CONDICAO B (NBR 12655),LANCADO EM QUALQUER TIPO DE ESTRUTURA E ADENSADO, INCLUSIVE FORMA, ESCORAMENTO E FERRAGEM.  </v>
          </cell>
          <cell r="C4469" t="str">
            <v>m3</v>
          </cell>
          <cell r="D4469">
            <v>1220.1375</v>
          </cell>
          <cell r="E4469">
            <v>976.11</v>
          </cell>
          <cell r="F4469" t="str">
            <v>SINAPI</v>
          </cell>
        </row>
        <row r="4470">
          <cell r="A4470" t="str">
            <v/>
          </cell>
          <cell r="D4470">
            <v>0</v>
          </cell>
        </row>
        <row r="4471">
          <cell r="A4471" t="str">
            <v>300603142</v>
          </cell>
          <cell r="B4471" t="str">
            <v xml:space="preserve">CONCRETO ARMADO PRONTO, FCK 20 MPA,CONDICAO B (NBR 12655),LANCADO EM QUALQUER TIPO DE ESTRUTURA E ADENSADO, INCLUSIVE FORMA, ESCORAMENTO E FERRAGEM.  </v>
          </cell>
          <cell r="C4471" t="str">
            <v>m3</v>
          </cell>
          <cell r="D4471">
            <v>1399.25</v>
          </cell>
          <cell r="E4471">
            <v>1119.4000000000001</v>
          </cell>
          <cell r="F4471" t="str">
            <v>SINAPI</v>
          </cell>
        </row>
        <row r="4472">
          <cell r="A4472" t="str">
            <v/>
          </cell>
          <cell r="D4472">
            <v>0</v>
          </cell>
        </row>
        <row r="4473">
          <cell r="A4473" t="str">
            <v>300603143</v>
          </cell>
          <cell r="B4473" t="str">
            <v xml:space="preserve">CONCRETO ARMADO PRONTO, FCK 25 MPA,CONDICAO A (NBR 12655),LANCADO EM QUALQUER TIPO DE ESTRUTURA E ADENSADO, INCLUSIVE FORMA, ESCORAMENTO E FERRAGEM.  </v>
          </cell>
          <cell r="C4473" t="str">
            <v>m3</v>
          </cell>
          <cell r="D4473">
            <v>1417.375</v>
          </cell>
          <cell r="E4473">
            <v>1133.9000000000001</v>
          </cell>
          <cell r="F4473" t="str">
            <v>SINAPI</v>
          </cell>
        </row>
        <row r="4474">
          <cell r="A4474" t="str">
            <v/>
          </cell>
          <cell r="D4474">
            <v>0</v>
          </cell>
        </row>
        <row r="4475">
          <cell r="A4475" t="str">
            <v>300603144</v>
          </cell>
          <cell r="B4475" t="str">
            <v xml:space="preserve">CONCRETO ARMADO PRONTO, FCK 30 MPA,CONDICAO A (NBR 12655),LANCADO EM QUALQUER TIPO DE ESTRUTURA E ADENSADO, INCLUSIVE FORMA, ESCORAMENTO E FERRAGEM.  </v>
          </cell>
          <cell r="C4475" t="str">
            <v>m3</v>
          </cell>
          <cell r="D4475">
            <v>1438.5</v>
          </cell>
          <cell r="E4475">
            <v>1150.8</v>
          </cell>
          <cell r="F4475" t="str">
            <v>SINAPI</v>
          </cell>
        </row>
        <row r="4476">
          <cell r="A4476" t="str">
            <v/>
          </cell>
          <cell r="D4476">
            <v>0</v>
          </cell>
        </row>
        <row r="4477">
          <cell r="A4477" t="str">
            <v>300607020</v>
          </cell>
          <cell r="B4477" t="str">
            <v xml:space="preserve"> LAJE PRE-MOLDADA PARA FORRO COM VAO NORMAL, INCLUSIVE CAPEAMENTO E ESCORAMENTO.   </v>
          </cell>
          <cell r="C4477" t="str">
            <v>m2</v>
          </cell>
          <cell r="D4477">
            <v>63.287500000000001</v>
          </cell>
          <cell r="E4477">
            <v>50.63</v>
          </cell>
          <cell r="F4477" t="str">
            <v>SINAPI</v>
          </cell>
        </row>
        <row r="4478">
          <cell r="A4478" t="str">
            <v/>
          </cell>
          <cell r="D4478">
            <v>0</v>
          </cell>
        </row>
        <row r="4479">
          <cell r="A4479" t="str">
            <v>300607051</v>
          </cell>
          <cell r="B4479" t="str">
            <v xml:space="preserve">LAJE TRELIÇADA B 12 PISO , SOBREC. 300 KGF/M2,  REVEST. 120 KGF/M², VÃO 4,40 M, FORN.DO EPS, ARM.COMPLEMENTAR TRELIÇA AS+=1,90CM² P/ NERVURA, DISTÂNCIA INTEREIXO 50 CM, INCL. CAP. 4 CM E 01 FAIXA TRAV.(CONC 25 MPA),TELA Q61. (INCL. FORMA E ESCOR.).  </v>
          </cell>
          <cell r="C4479" t="str">
            <v>m2</v>
          </cell>
          <cell r="D4479">
            <v>91.974999999999994</v>
          </cell>
          <cell r="E4479">
            <v>73.58</v>
          </cell>
          <cell r="F4479" t="str">
            <v>SINAPI</v>
          </cell>
        </row>
        <row r="4480">
          <cell r="A4480" t="str">
            <v/>
          </cell>
          <cell r="D4480">
            <v>0</v>
          </cell>
        </row>
        <row r="4481">
          <cell r="A4481" t="str">
            <v>300607055</v>
          </cell>
          <cell r="B4481" t="str">
            <v xml:space="preserve">LAJE TRELIÇADA B 16  PISO , SOBREC. 300 KGF/M2,  REV. 120 KGF/M², VÃO 5,60 M, FORN. EPS, ARMAÇÃO POS COMPL. AS+=2,30CM² P/ NERVURA,DISTÂNCIA INTEREIXO 50 CM, INCL. CAP. DE 5 CM E 02 FAIXAS DE TRAV. EM CONC 25 MPA TELA Q61. .(INCL. FORMA E ESCOR.) .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 xml:space="preserve">TO E  EXECUÇÃO DE PROTEÇÃO DE ARMADURA CORROÍDA POR AÇÃO DE CLORETOS, COM TINTA/PRIMER ANTICORROSIVO À BASE DE ZINCO PARA METAIS, ARMATEC ZN, FAB:VEDACIT OU SIMILAR.  </v>
          </cell>
          <cell r="C4487" t="str">
            <v>m</v>
          </cell>
          <cell r="D4487">
            <v>2.1875</v>
          </cell>
          <cell r="E4487">
            <v>1.75</v>
          </cell>
          <cell r="F4487" t="str">
            <v>SINAPI</v>
          </cell>
        </row>
        <row r="4488">
          <cell r="A4488" t="str">
            <v/>
          </cell>
          <cell r="D4488">
            <v>0</v>
          </cell>
        </row>
        <row r="4489">
          <cell r="A4489" t="str">
            <v>300608031</v>
          </cell>
          <cell r="B4489" t="str">
            <v xml:space="preserve">FORNECIMENTO E EXECUÇÃO DE REPARO ESTRUTURAL EM VÃOS DE VIGAS, LAJES E PILARES COM APLICAÇÃO ARGAMASSA CIMENTÍCIA FLUIDA, SIKAGROUT 250 OU SIMILAR, PARA PREENCHIMENTO DE VÃOS DE 35 X 70MM.  </v>
          </cell>
          <cell r="C4489" t="str">
            <v>m</v>
          </cell>
          <cell r="D4489">
            <v>17.425000000000001</v>
          </cell>
          <cell r="E4489">
            <v>13.94</v>
          </cell>
          <cell r="F4489" t="str">
            <v>SINAPI</v>
          </cell>
        </row>
        <row r="4490">
          <cell r="A4490" t="str">
            <v/>
          </cell>
          <cell r="D4490">
            <v>0</v>
          </cell>
        </row>
        <row r="4491">
          <cell r="A4491" t="str">
            <v>300608130</v>
          </cell>
          <cell r="B4491" t="str">
            <v xml:space="preserve"> LIMPEZA DE ARMADURA ATRAVÉS DE LIXAMENTO COM LIXADEIRA ELÉTRICA E ESCOVA DE AÇO  </v>
          </cell>
          <cell r="C4491" t="str">
            <v>m</v>
          </cell>
          <cell r="D4491">
            <v>2.1124999999999998</v>
          </cell>
          <cell r="E4491">
            <v>1.69</v>
          </cell>
          <cell r="F4491" t="str">
            <v>SINAPI</v>
          </cell>
        </row>
        <row r="4492">
          <cell r="A4492" t="str">
            <v/>
          </cell>
          <cell r="D4492">
            <v>0</v>
          </cell>
        </row>
        <row r="4493">
          <cell r="A4493" t="str">
            <v>300608140</v>
          </cell>
          <cell r="B4493" t="str">
            <v xml:space="preserve">LIMPEZA DO SUBSTRATO COM APLICAÇÃO DE JATO DE ÁGUA FRIA.  </v>
          </cell>
          <cell r="C4493" t="str">
            <v>m2</v>
          </cell>
          <cell r="D4493">
            <v>1.0874999999999999</v>
          </cell>
          <cell r="E4493">
            <v>0.87</v>
          </cell>
          <cell r="F4493" t="str">
            <v>SINAPI</v>
          </cell>
        </row>
        <row r="4494">
          <cell r="A4494" t="str">
            <v/>
          </cell>
          <cell r="D4494">
            <v>0</v>
          </cell>
        </row>
        <row r="4495">
          <cell r="A4495" t="str">
            <v>300701130</v>
          </cell>
          <cell r="B4495" t="str">
            <v xml:space="preserve">ALVENARIA DE TIJOLOS DE 6 FUROS, ASSENTADOS E REJUNTADOS COM ARGAMASSA DE CIMENTO E AREIA NO TRACO 1:8 - 1 VEZ.  </v>
          </cell>
          <cell r="C4495" t="str">
            <v>m2</v>
          </cell>
          <cell r="D4495">
            <v>52.525000000000006</v>
          </cell>
          <cell r="E4495">
            <v>42.02</v>
          </cell>
          <cell r="F4495" t="str">
            <v>SINAPI</v>
          </cell>
        </row>
        <row r="4496">
          <cell r="A4496" t="str">
            <v/>
          </cell>
          <cell r="D4496">
            <v>0</v>
          </cell>
        </row>
        <row r="4497">
          <cell r="A4497" t="str">
            <v>300701155</v>
          </cell>
          <cell r="B4497" t="str">
            <v xml:space="preserve"> ALVENARIA DE TIJOLOS DE 8 FUROS, ASSENTADOS E REJUNTADOS COM ARGAMASSA DE CIMENTO E AREIA NO TRACO 1 6 - 1/2 VEZ.   </v>
          </cell>
          <cell r="C4497" t="str">
            <v>m2</v>
          </cell>
          <cell r="D4497">
            <v>22.725000000000001</v>
          </cell>
          <cell r="E4497">
            <v>18.18</v>
          </cell>
          <cell r="F4497" t="str">
            <v>SINAPI</v>
          </cell>
        </row>
        <row r="4498">
          <cell r="A4498" t="str">
            <v/>
          </cell>
          <cell r="D4498">
            <v>0</v>
          </cell>
        </row>
        <row r="4499">
          <cell r="A4499" t="str">
            <v>300701261</v>
          </cell>
          <cell r="B4499" t="str">
            <v xml:space="preserve">VERGA EM CONCRETO ARMADO DE 0,10X0,15M.  </v>
          </cell>
          <cell r="C4499" t="str">
            <v>m</v>
          </cell>
          <cell r="D4499">
            <v>11.525</v>
          </cell>
          <cell r="E4499">
            <v>9.2200000000000006</v>
          </cell>
          <cell r="F4499" t="str">
            <v>SINAPI</v>
          </cell>
        </row>
        <row r="4500">
          <cell r="A4500" t="str">
            <v/>
          </cell>
          <cell r="D4500">
            <v>0</v>
          </cell>
        </row>
        <row r="4501">
          <cell r="A4501" t="str">
            <v>300702010</v>
          </cell>
          <cell r="B4501" t="str">
            <v xml:space="preserve">COBOGOS DE CIMENTO PRENSADO.  </v>
          </cell>
          <cell r="C4501" t="str">
            <v>m2</v>
          </cell>
          <cell r="D4501">
            <v>58.287500000000001</v>
          </cell>
          <cell r="E4501">
            <v>46.63</v>
          </cell>
          <cell r="F4501" t="str">
            <v>SINAPI</v>
          </cell>
        </row>
        <row r="4502">
          <cell r="A4502" t="str">
            <v/>
          </cell>
          <cell r="D4502">
            <v>0</v>
          </cell>
        </row>
        <row r="4503">
          <cell r="A4503" t="str">
            <v>300702035</v>
          </cell>
          <cell r="B4503" t="str">
            <v xml:space="preserve">FORNECIMENTO E EXECUÇÃO DE ELEMENTO  VAZADO DE CONCRETO , JUNTAS DE 15 MM, COM ARGAMASSSA DE CIMENTO E AREIA NO TRAÇO 1:4, DIMENSÕES 15 X15X15CM  </v>
          </cell>
          <cell r="C4503" t="str">
            <v>m2</v>
          </cell>
          <cell r="D4503">
            <v>80.150000000000006</v>
          </cell>
          <cell r="E4503">
            <v>64.12</v>
          </cell>
          <cell r="F4503" t="str">
            <v>SINAPI</v>
          </cell>
        </row>
        <row r="4504">
          <cell r="A4504" t="str">
            <v/>
          </cell>
          <cell r="D4504">
            <v>0</v>
          </cell>
        </row>
        <row r="4505">
          <cell r="A4505" t="str">
            <v>300704010</v>
          </cell>
          <cell r="B4505" t="str">
            <v xml:space="preserve">FORNECIMENTO E ASSENTAMENTO DE DIVISORIA EM PERFIS DE ALUMINIO, TIPO AL1 (PAINEL/PAINEL), EUCATEX OU SIMILAR, SEM PORTA.  </v>
          </cell>
          <cell r="C4505" t="str">
            <v>m2</v>
          </cell>
          <cell r="D4505">
            <v>68.525000000000006</v>
          </cell>
          <cell r="E4505">
            <v>54.82</v>
          </cell>
          <cell r="F4505" t="str">
            <v>SINAPI</v>
          </cell>
        </row>
        <row r="4506">
          <cell r="A4506" t="str">
            <v/>
          </cell>
          <cell r="D4506">
            <v>0</v>
          </cell>
        </row>
        <row r="4507">
          <cell r="A4507" t="str">
            <v>300801060</v>
          </cell>
          <cell r="B4507" t="str">
            <v xml:space="preserve">ESTRUTURA DE COBERTA EM MADEIRA DE LEI PARA TELHAS CERAMICAS - VAO DE 10 A 13 M.(OBS DA SECRETARIA:  CONFORME ITENS SE 0104, SE 0403 EO01.03 DAS ESPECIFICAÇÕES GERAIS).  </v>
          </cell>
          <cell r="C4507" t="str">
            <v>m2</v>
          </cell>
          <cell r="D4507">
            <v>81.7</v>
          </cell>
          <cell r="E4507">
            <v>65.36</v>
          </cell>
          <cell r="F4507" t="str">
            <v>SINAPI</v>
          </cell>
        </row>
        <row r="4508">
          <cell r="A4508" t="str">
            <v/>
          </cell>
          <cell r="D4508">
            <v>0</v>
          </cell>
        </row>
        <row r="4509">
          <cell r="A4509" t="str">
            <v>300801090</v>
          </cell>
          <cell r="B4509" t="str">
            <v xml:space="preserve">ESTRUTURA DE COBERTA EM MADEIRA DE LEI, PONTALETADA PARA TELHAS ONDULADAS DE CIMENTO AMIANTO, ALUMINIO OU PLASTICAS, SOBRE LAJE. (OBS DA SECRETARIA:  CONFORME ITENS SE 0104, SE 0403 EO01.03 DAS ESPECIFICAÇÕES GERAIS).  </v>
          </cell>
          <cell r="C4509" t="str">
            <v>m2</v>
          </cell>
          <cell r="D4509">
            <v>8.6624999999999996</v>
          </cell>
          <cell r="E4509">
            <v>6.93</v>
          </cell>
          <cell r="F4509" t="str">
            <v>SINAPI</v>
          </cell>
        </row>
        <row r="4510">
          <cell r="A4510" t="str">
            <v/>
          </cell>
          <cell r="D4510">
            <v>0</v>
          </cell>
        </row>
        <row r="4511">
          <cell r="A4511" t="str">
            <v>300802066</v>
          </cell>
          <cell r="B4511" t="str">
            <v xml:space="preserve">LAVAGEM DE TELHA CERÂMICA COM ESCOVA DE MADEIRA E SOLUÇÃO DE AGUA E CLORO PARA RETIRADA DO MOFO, INCLUINDO O TRANSPORTE HORIZONTAL A UMA DISTÂNCIA DE ATÉ 50M PARA ARMAZENAMENTO DA MESMA.  </v>
          </cell>
          <cell r="C4511" t="str">
            <v>m2</v>
          </cell>
          <cell r="D4511">
            <v>5.375</v>
          </cell>
          <cell r="E4511">
            <v>4.3</v>
          </cell>
          <cell r="F4511" t="str">
            <v>SINAPI</v>
          </cell>
        </row>
        <row r="4512">
          <cell r="A4512" t="str">
            <v/>
          </cell>
          <cell r="D4512">
            <v>0</v>
          </cell>
        </row>
        <row r="4513">
          <cell r="A4513" t="str">
            <v>300802068</v>
          </cell>
          <cell r="B4513" t="str">
            <v xml:space="preserve">EMBOÇAMENTO DA ÚLTIMA FIADA DE TELHA CERÂMICA COM ARGAMASSA DE CIMENTO,CAL HIDRATADA E AREIA SEM PENEIRAR, NO TRAÇO 1:2:9 - BEIRA E BICA  </v>
          </cell>
          <cell r="C4513" t="str">
            <v>m</v>
          </cell>
          <cell r="D4513">
            <v>4.4749999999999996</v>
          </cell>
          <cell r="E4513">
            <v>3.58</v>
          </cell>
          <cell r="F4513" t="str">
            <v>SINAPI</v>
          </cell>
        </row>
        <row r="4514">
          <cell r="A4514" t="str">
            <v/>
          </cell>
          <cell r="D4514">
            <v>0</v>
          </cell>
        </row>
        <row r="4515">
          <cell r="A4515" t="str">
            <v>300802072</v>
          </cell>
          <cell r="B4515" t="str">
            <v xml:space="preserve">COLOCAÇÃO DE TELHAS CERÂMICAS COLONIAIS COM APROVEITAMENTO DE 100% DAS TELHAS EXISTENTES, INCLUSIVE TRANSPORTE VERTICAL SEM EMBOÇAMENTO.  </v>
          </cell>
          <cell r="C4515" t="str">
            <v>m2</v>
          </cell>
          <cell r="D4515">
            <v>9.5499999999999989</v>
          </cell>
          <cell r="E4515">
            <v>7.64</v>
          </cell>
          <cell r="F4515" t="str">
            <v>SINAPI</v>
          </cell>
        </row>
        <row r="4516">
          <cell r="A4516" t="str">
            <v/>
          </cell>
          <cell r="D4516">
            <v>0</v>
          </cell>
        </row>
        <row r="4517">
          <cell r="A4517" t="str">
            <v>300802080</v>
          </cell>
          <cell r="B4517" t="str">
            <v xml:space="preserve">EXECUÇÃO DE ALGEROZ EM CONCRETO ARMADO DE 0,30X 0,05 M, INCLUINDO CONCRETO  FORMA  ARMAÇÃO E ESCORAMENTO.  </v>
          </cell>
          <cell r="C4517" t="str">
            <v>m</v>
          </cell>
          <cell r="D4517">
            <v>26.137499999999999</v>
          </cell>
          <cell r="E4517">
            <v>20.91</v>
          </cell>
          <cell r="F4517" t="str">
            <v>SINAPI</v>
          </cell>
        </row>
        <row r="4518">
          <cell r="A4518" t="str">
            <v/>
          </cell>
          <cell r="D4518">
            <v>0</v>
          </cell>
        </row>
        <row r="4519">
          <cell r="A4519" t="str">
            <v>300802090</v>
          </cell>
          <cell r="B4519" t="str">
            <v xml:space="preserve">EXECUÇÃO DE CUMEEIRA COM TELHAS CERÂMICAS TIPO COLONIAL CANAL, INCL. EMBOÇAMENTO COM ARGAMASSA DE CIMENTO, CAL HIDRATADA E AREIA SEM PENEIRAR, NO TRAÇO 1:2:9, E TRANSPORTE.  </v>
          </cell>
          <cell r="C4519" t="str">
            <v>m</v>
          </cell>
          <cell r="D4519">
            <v>8.6624999999999996</v>
          </cell>
          <cell r="E4519">
            <v>6.93</v>
          </cell>
          <cell r="F4519" t="str">
            <v>SINAPI</v>
          </cell>
        </row>
        <row r="4520">
          <cell r="A4520" t="str">
            <v/>
          </cell>
          <cell r="D4520">
            <v>0</v>
          </cell>
        </row>
        <row r="4521">
          <cell r="A4521" t="str">
            <v>300802095</v>
          </cell>
          <cell r="B4521" t="str">
            <v xml:space="preserve"> FORNECIMENTO E COLOCAÇÃO DE TELHAS CERÂMICAS COLONIAL - CANAL DE 1ª QUALIDADE, INCLUSIVE TRANSPORTE VERTICAL, SEM EMBOÇAMENTO.   </v>
          </cell>
          <cell r="C4521" t="str">
            <v>m2</v>
          </cell>
          <cell r="D4521">
            <v>21.512500000000003</v>
          </cell>
          <cell r="E4521">
            <v>17.21</v>
          </cell>
          <cell r="F4521" t="str">
            <v>SINAPI</v>
          </cell>
        </row>
        <row r="4522">
          <cell r="A4522" t="str">
            <v/>
          </cell>
          <cell r="D4522">
            <v>0</v>
          </cell>
        </row>
        <row r="4523">
          <cell r="A4523" t="str">
            <v>300803010</v>
          </cell>
          <cell r="B4523" t="str">
            <v xml:space="preserve">CALHA DE CHAPA GALVANIZADA N. 26.  </v>
          </cell>
          <cell r="C4523" t="str">
            <v>m</v>
          </cell>
          <cell r="D4523">
            <v>24.625</v>
          </cell>
          <cell r="E4523">
            <v>19.7</v>
          </cell>
          <cell r="F4523" t="str">
            <v>SINAPI</v>
          </cell>
        </row>
        <row r="4524">
          <cell r="A4524" t="str">
            <v/>
          </cell>
          <cell r="D4524">
            <v>0</v>
          </cell>
        </row>
        <row r="4525">
          <cell r="A4525" t="str">
            <v>300804010</v>
          </cell>
          <cell r="B4525" t="str">
            <v xml:space="preserve">IMPERMEABILIZACAO,EMPREGANDO ARGAMASSA DE CIMENTO E AREIA GROSSA NO TRACO 1:3 COM SIKA 1 -ESPESSURA DE 3 CM.  </v>
          </cell>
          <cell r="C4525" t="str">
            <v>m2</v>
          </cell>
          <cell r="D4525">
            <v>21.724999999999998</v>
          </cell>
          <cell r="E4525">
            <v>17.38</v>
          </cell>
          <cell r="F4525" t="str">
            <v>SINAPI</v>
          </cell>
        </row>
        <row r="4526">
          <cell r="A4526" t="str">
            <v/>
          </cell>
          <cell r="D4526">
            <v>0</v>
          </cell>
        </row>
        <row r="4527">
          <cell r="A4527" t="str">
            <v>300804020</v>
          </cell>
          <cell r="B4527" t="str">
            <v xml:space="preserve">IMPERMEABILIZACAO COM HIDROASFALTO REFORCADO COM VEU DE POLIESTER, PARA LAJES E CALHAS DE CONCRETO ARMADO.  </v>
          </cell>
          <cell r="C4527" t="str">
            <v>m2</v>
          </cell>
          <cell r="D4527">
            <v>20.25</v>
          </cell>
          <cell r="E4527">
            <v>16.2</v>
          </cell>
          <cell r="F4527" t="str">
            <v>SINAPI</v>
          </cell>
        </row>
        <row r="4528">
          <cell r="A4528" t="str">
            <v/>
          </cell>
          <cell r="D4528">
            <v>0</v>
          </cell>
        </row>
        <row r="4529">
          <cell r="A4529" t="str">
            <v>300804070</v>
          </cell>
          <cell r="B4529" t="str">
            <v xml:space="preserve">PROTEÇÃO MECÂNICA DE IMPERMEABILIZAÇÃO COM ARGAMASSA DE CIMENTO E AREIA TRAÇO 1:3, ESPESSURA DE 3 CM E ACABAMENTO ÁSPERO, INCLUINDO JUNTA DE RETRAÇÃO.  </v>
          </cell>
          <cell r="C4529" t="str">
            <v>m2</v>
          </cell>
          <cell r="D4529">
            <v>21.724999999999998</v>
          </cell>
          <cell r="E4529">
            <v>17.38</v>
          </cell>
          <cell r="F4529" t="str">
            <v>SINAPI</v>
          </cell>
        </row>
        <row r="4530">
          <cell r="A4530" t="str">
            <v/>
          </cell>
          <cell r="D4530">
            <v>0</v>
          </cell>
        </row>
        <row r="4531">
          <cell r="A4531" t="str">
            <v>300804091</v>
          </cell>
          <cell r="B4531" t="str">
            <v xml:space="preserve">IMPERMEABILIZAÇÃO DE COBERTURA PLANA, UTILIZANDO MANTA ASFÁLTICA ESTRUTURADA COM NÃO TECIDO DE POLIÉSTER, COM 3MM DE ESPESSURA SOBRE PRIMER DE TINTA BETUMINOSA.  </v>
          </cell>
          <cell r="C4531" t="str">
            <v>m2</v>
          </cell>
          <cell r="D4531">
            <v>26.299999999999997</v>
          </cell>
          <cell r="E4531">
            <v>21.04</v>
          </cell>
          <cell r="F4531" t="str">
            <v>SINAPI</v>
          </cell>
        </row>
        <row r="4532">
          <cell r="A4532" t="str">
            <v/>
          </cell>
          <cell r="D4532">
            <v>0</v>
          </cell>
        </row>
        <row r="4533">
          <cell r="A4533" t="str">
            <v>300901010</v>
          </cell>
          <cell r="B4533" t="str">
            <v xml:space="preserve">ESQUADRIA DE MADEIRA COM GRADE EM MADEIRA DE LEI E FOLHA EM COMPENSADO DE JEQUITIBA PARA PORTAS INTERNAS , INCLUSIVE ASSENTAMENTO E FERRAGENS.  </v>
          </cell>
          <cell r="C4533" t="str">
            <v>m2</v>
          </cell>
          <cell r="D4533">
            <v>140.63750000000002</v>
          </cell>
          <cell r="E4533">
            <v>112.51</v>
          </cell>
          <cell r="F4533" t="str">
            <v>SINAPI</v>
          </cell>
        </row>
        <row r="4534">
          <cell r="A4534" t="str">
            <v/>
          </cell>
          <cell r="D4534">
            <v>0</v>
          </cell>
        </row>
        <row r="4535">
          <cell r="A4535" t="str">
            <v>300901040</v>
          </cell>
          <cell r="B4535" t="str">
            <v xml:space="preserve">ESQUADRIA DE MADEIRA PARA JANELAS DE ABRIR OU CORRER, COM VENEZIANA, INCLUSIVE ASSENTAMENTO E FERRAGENS.  </v>
          </cell>
          <cell r="C4535" t="str">
            <v>m2</v>
          </cell>
          <cell r="D4535">
            <v>265.26249999999999</v>
          </cell>
          <cell r="E4535">
            <v>212.21</v>
          </cell>
          <cell r="F4535" t="str">
            <v>SINAPI</v>
          </cell>
        </row>
        <row r="4536">
          <cell r="A4536" t="str">
            <v/>
          </cell>
          <cell r="D4536">
            <v>0</v>
          </cell>
        </row>
        <row r="4537">
          <cell r="A4537" t="str">
            <v>300901069</v>
          </cell>
          <cell r="B4537" t="str">
            <v xml:space="preserve">FORNECIMENTO E COLOCAÇÃO DE GRADE DE PORTA   COMPLETA EM MADEIRA DE LEI PARA VÃO DE 0,60X2,10 M, ATÉ 0,90X2,10M , ESP= 3,00 CM , LARGURA 14 CM.  </v>
          </cell>
          <cell r="C4537" t="str">
            <v>Un</v>
          </cell>
          <cell r="D4537">
            <v>124.85</v>
          </cell>
          <cell r="E4537">
            <v>99.88</v>
          </cell>
          <cell r="F4537" t="str">
            <v>SINAPI</v>
          </cell>
        </row>
        <row r="4538">
          <cell r="A4538" t="str">
            <v/>
          </cell>
          <cell r="D4538">
            <v>0</v>
          </cell>
        </row>
        <row r="4539">
          <cell r="A4539" t="str">
            <v>300901075</v>
          </cell>
          <cell r="B4539" t="str">
            <v xml:space="preserve"> FORNECIMENTO E COLOCAÇÃO DE GRADE DE PORTA  COMPLETA DE CANTO, EM MADEIRA DE LEI COM  LARG =7,00CM , ESP = 3,00 CM, DIMENSÃO DE 0,60 X 1,60M.   </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227.27499999999998</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240.10000000000002</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255.26250000000002</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 xml:space="preserve">FORNECIMENTO E COLOCAÇÃO DE FECHADURA EXTERNA, CROMADA,  DE EMBUTIR TIPO CILINDRO, MARCA SILVANA REF. F1001/05 - EC - CR, COM ESPELHO OVAL E MAÇANETA TIPO ALAVANCA OU SIMILAR.  </v>
          </cell>
          <cell r="C4551" t="str">
            <v>Un</v>
          </cell>
          <cell r="D4551">
            <v>41</v>
          </cell>
          <cell r="E4551">
            <v>32.799999999999997</v>
          </cell>
          <cell r="F4551" t="str">
            <v>SINAPI</v>
          </cell>
        </row>
        <row r="4552">
          <cell r="A4552" t="str">
            <v/>
          </cell>
          <cell r="D4552">
            <v>0</v>
          </cell>
        </row>
        <row r="4553">
          <cell r="A4553" t="str">
            <v>300901126</v>
          </cell>
          <cell r="B4553" t="str">
            <v xml:space="preserve">FORNECIMENTO E COLOCAÇÃO DE FECHADURA INTERNA, CROMADA, INCLUINDO ESPELHO E MAÇANETA REDONDA, MODELO 813/02-EI, FAB:STAM, OU SIMILAR.  </v>
          </cell>
          <cell r="C4553" t="str">
            <v>Un</v>
          </cell>
          <cell r="D4553">
            <v>37.274999999999999</v>
          </cell>
          <cell r="E4553">
            <v>29.82</v>
          </cell>
          <cell r="F4553" t="str">
            <v>SINAPI</v>
          </cell>
        </row>
        <row r="4554">
          <cell r="A4554" t="str">
            <v/>
          </cell>
          <cell r="D4554">
            <v>0</v>
          </cell>
        </row>
        <row r="4555">
          <cell r="A4555" t="str">
            <v>300902010</v>
          </cell>
          <cell r="B4555" t="str">
            <v xml:space="preserve">ESQUADRIA DE FERRO, TIPO BASCULANTE, COM ASSENTAMENTO.  </v>
          </cell>
          <cell r="C4555" t="str">
            <v>m2</v>
          </cell>
          <cell r="D4555">
            <v>167.36249999999998</v>
          </cell>
          <cell r="E4555">
            <v>133.88999999999999</v>
          </cell>
          <cell r="F4555" t="str">
            <v>SINAPI</v>
          </cell>
        </row>
        <row r="4556">
          <cell r="A4556" t="str">
            <v/>
          </cell>
          <cell r="D4556">
            <v>0</v>
          </cell>
        </row>
        <row r="4557">
          <cell r="A4557" t="str">
            <v>300902015</v>
          </cell>
          <cell r="B4557" t="str">
            <v xml:space="preserve">ASSENTAMENTO DE ESQUADRIA DE FERRO COM ARGAMASSA DE CIMENTO E AREIA, INCLUSIVE ACABAMENTO.  </v>
          </cell>
          <cell r="C4557" t="str">
            <v>m2</v>
          </cell>
          <cell r="D4557">
            <v>26.3125</v>
          </cell>
          <cell r="E4557">
            <v>21.05</v>
          </cell>
          <cell r="F4557" t="str">
            <v>SINAPI</v>
          </cell>
        </row>
        <row r="4558">
          <cell r="A4558" t="str">
            <v/>
          </cell>
          <cell r="D4558">
            <v>0</v>
          </cell>
        </row>
        <row r="4559">
          <cell r="A4559" t="str">
            <v>300902020</v>
          </cell>
          <cell r="B4559" t="str">
            <v xml:space="preserve">GRADE DE PROTECAO DE PORTA EM FERRO C/ VAROES DE 1/2", ESPAC=10CM E ACABAMENTO EM BARRA CHATA DE 1" X 1/4", INCLUSIVE FECHADURA DE SOBREPOR BRASIL OU SIMILAR E ASSENTAMENTO.  </v>
          </cell>
          <cell r="C4559" t="str">
            <v>m2</v>
          </cell>
          <cell r="D4559">
            <v>144.03749999999999</v>
          </cell>
          <cell r="E4559">
            <v>115.23</v>
          </cell>
          <cell r="F4559" t="str">
            <v>SINAPI</v>
          </cell>
        </row>
        <row r="4560">
          <cell r="A4560" t="str">
            <v/>
          </cell>
          <cell r="D4560">
            <v>0</v>
          </cell>
        </row>
        <row r="4561">
          <cell r="A4561" t="str">
            <v>300902022</v>
          </cell>
          <cell r="B4561" t="str">
            <v xml:space="preserve">GRADE DE PROTECAO DE JANELA EM FERRO COM VAROES DE 1/2", ESPAC=10CM E ACABAMENTO EM BARRA CHATA DE 1" X 1/4" INCLUSIVE ASSENTAMENTO.  </v>
          </cell>
          <cell r="C4561" t="str">
            <v>m2</v>
          </cell>
          <cell r="D4561">
            <v>144.03749999999999</v>
          </cell>
          <cell r="E4561">
            <v>115.23</v>
          </cell>
          <cell r="F4561" t="str">
            <v>SINAPI</v>
          </cell>
        </row>
        <row r="4562">
          <cell r="A4562" t="str">
            <v/>
          </cell>
          <cell r="D4562">
            <v>0</v>
          </cell>
        </row>
        <row r="4563">
          <cell r="A4563" t="str">
            <v>300903020</v>
          </cell>
          <cell r="B4563" t="str">
            <v xml:space="preserve">FORNECIMENTO DE ESQUADRIA DE ALUMINIO, TIPO CORRER COM BANDEIRA FIXA, COM CONTRAMARCO, INCLUSIVE ASSENTAMENTO.  </v>
          </cell>
          <cell r="C4563" t="str">
            <v>m2</v>
          </cell>
          <cell r="D4563">
            <v>295.07499999999999</v>
          </cell>
          <cell r="E4563">
            <v>236.06</v>
          </cell>
          <cell r="F4563" t="str">
            <v>SINAPI</v>
          </cell>
        </row>
        <row r="4564">
          <cell r="A4564" t="str">
            <v/>
          </cell>
          <cell r="D4564">
            <v>0</v>
          </cell>
        </row>
        <row r="4565">
          <cell r="A4565" t="str">
            <v>300903040</v>
          </cell>
          <cell r="B4565" t="str">
            <v xml:space="preserve">FORNECIMENTO DE ESQUADRIA DE ALUMINIO TIPO MAXIM-AR SEM BANDEIRA, COM CONTRAMARCO, INCLU SIVE ASSENTAMENTO.  </v>
          </cell>
          <cell r="C4565" t="str">
            <v>m2</v>
          </cell>
          <cell r="D4565">
            <v>295.07499999999999</v>
          </cell>
          <cell r="E4565">
            <v>236.06</v>
          </cell>
          <cell r="F4565" t="str">
            <v>SINAPI</v>
          </cell>
        </row>
        <row r="4566">
          <cell r="A4566" t="str">
            <v/>
          </cell>
          <cell r="D4566">
            <v>0</v>
          </cell>
        </row>
        <row r="4567">
          <cell r="A4567" t="str">
            <v>300905010</v>
          </cell>
          <cell r="B4567" t="str">
            <v xml:space="preserve">FORNECIMENTO E INSTALAÇÃO DE TELA DE AÇO GALVANIZADO, SIMPLES TORÇÃO, GALVANIZAÇÃO PESADA, SEM REVESTIMENTO EM PVC, MALHA 2"X2", FIO 12 BWG FIXADA COM ARAME GALVANIZADO FIO 14BWG.  </v>
          </cell>
          <cell r="C4567" t="str">
            <v>m2</v>
          </cell>
          <cell r="D4567">
            <v>28.125</v>
          </cell>
          <cell r="E4567">
            <v>22.5</v>
          </cell>
          <cell r="F4567" t="str">
            <v>SINAPI</v>
          </cell>
        </row>
        <row r="4568">
          <cell r="A4568" t="str">
            <v/>
          </cell>
          <cell r="D4568">
            <v>0</v>
          </cell>
        </row>
        <row r="4569">
          <cell r="A4569" t="str">
            <v>301001010</v>
          </cell>
          <cell r="B4569" t="str">
            <v xml:space="preserve">VIDRO PLANO, COMUM, LISO, TRANSPARENTE E COM 3 MM DE ESPESSURA - COLOCADO.  </v>
          </cell>
          <cell r="C4569" t="str">
            <v>m2</v>
          </cell>
          <cell r="D4569">
            <v>46.5625</v>
          </cell>
          <cell r="E4569">
            <v>37.25</v>
          </cell>
          <cell r="F4569" t="str">
            <v>SINAPI</v>
          </cell>
        </row>
        <row r="4570">
          <cell r="A4570" t="str">
            <v/>
          </cell>
          <cell r="D4570">
            <v>0</v>
          </cell>
        </row>
        <row r="4571">
          <cell r="A4571" t="str">
            <v>301001020</v>
          </cell>
          <cell r="B4571" t="str">
            <v xml:space="preserve">VIDRO PLANO, COMUM, LISO, TRANSPARENTE E COM 4 MM DE ESPESSURA - COLOCADO.  </v>
          </cell>
          <cell r="C4571" t="str">
            <v>m2</v>
          </cell>
          <cell r="D4571">
            <v>61.862500000000004</v>
          </cell>
          <cell r="E4571">
            <v>49.49</v>
          </cell>
          <cell r="F4571" t="str">
            <v>SINAPI</v>
          </cell>
        </row>
        <row r="4572">
          <cell r="A4572" t="str">
            <v/>
          </cell>
          <cell r="D4572">
            <v>0</v>
          </cell>
        </row>
        <row r="4573">
          <cell r="A4573" t="str">
            <v>301001040</v>
          </cell>
          <cell r="B4573" t="str">
            <v xml:space="preserve">VIDRO PLANO, COMUM, LISO, TRANSPARENTE E COM 6 MM DE ESPESSURA - COLOCADO.  </v>
          </cell>
          <cell r="C4573" t="str">
            <v>m2</v>
          </cell>
          <cell r="D4573">
            <v>124.97500000000001</v>
          </cell>
          <cell r="E4573">
            <v>99.98</v>
          </cell>
          <cell r="F4573" t="str">
            <v>SINAPI</v>
          </cell>
        </row>
        <row r="4574">
          <cell r="A4574" t="str">
            <v/>
          </cell>
          <cell r="D4574">
            <v>0</v>
          </cell>
        </row>
        <row r="4575">
          <cell r="A4575" t="str">
            <v>301002010</v>
          </cell>
          <cell r="B4575" t="str">
            <v xml:space="preserve">VIDRO PLANO FANTASIA EM GERAL, EXCETO CANELADO - COLOCADO.  </v>
          </cell>
          <cell r="C4575" t="str">
            <v>m2</v>
          </cell>
          <cell r="D4575">
            <v>49.675000000000004</v>
          </cell>
          <cell r="E4575">
            <v>39.74</v>
          </cell>
          <cell r="F4575" t="str">
            <v>SINAPI</v>
          </cell>
        </row>
        <row r="4576">
          <cell r="A4576" t="str">
            <v/>
          </cell>
          <cell r="D4576">
            <v>0</v>
          </cell>
        </row>
        <row r="4577">
          <cell r="A4577" t="str">
            <v>301102010</v>
          </cell>
          <cell r="B4577" t="str">
            <v xml:space="preserve">CHAPISCO COM ARGAMASSA DE CIMENTO E AREIA NO TRACO 1:3.  </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 xml:space="preserve">EMBOCO COM ARGAMASSA DE CIMENTO E AREIA NO TRACO 1:3, COM 2,0 CM DE ESPESSURA.  </v>
          </cell>
          <cell r="C4581" t="str">
            <v>m2</v>
          </cell>
          <cell r="D4581">
            <v>14.2</v>
          </cell>
          <cell r="E4581">
            <v>11.36</v>
          </cell>
          <cell r="F4581" t="str">
            <v>SINAPI</v>
          </cell>
        </row>
        <row r="4582">
          <cell r="A4582" t="str">
            <v/>
          </cell>
          <cell r="D4582">
            <v>0</v>
          </cell>
        </row>
        <row r="4583">
          <cell r="A4583" t="str">
            <v>301103060</v>
          </cell>
          <cell r="B4583" t="str">
            <v xml:space="preserve">EMBOCO COM ARGAMASSA DE CIMENTO E AREIA NO TRACO 1:4, COM 2,0 CM DE ESPESSURA.  </v>
          </cell>
          <cell r="C4583" t="str">
            <v>m2</v>
          </cell>
          <cell r="D4583">
            <v>15.8125</v>
          </cell>
          <cell r="E4583">
            <v>12.65</v>
          </cell>
          <cell r="F4583" t="str">
            <v>SINAPI</v>
          </cell>
        </row>
        <row r="4584">
          <cell r="A4584" t="str">
            <v/>
          </cell>
          <cell r="D4584">
            <v>0</v>
          </cell>
        </row>
        <row r="4585">
          <cell r="A4585" t="str">
            <v>301103062</v>
          </cell>
          <cell r="B4585" t="str">
            <v xml:space="preserve">EMBOÇO COM ARGAMASSA DE CIMENTO, CAL HIDRATADA  E AREIA NO TRAÇO 1:2:6, COM 20 MM  DE ESPESSURA  </v>
          </cell>
          <cell r="C4585" t="str">
            <v>m2</v>
          </cell>
          <cell r="D4585">
            <v>15.1875</v>
          </cell>
          <cell r="E4585">
            <v>12.15</v>
          </cell>
          <cell r="F4585" t="str">
            <v>SINAPI</v>
          </cell>
        </row>
        <row r="4586">
          <cell r="A4586" t="str">
            <v/>
          </cell>
          <cell r="D4586">
            <v>0</v>
          </cell>
        </row>
        <row r="4587">
          <cell r="A4587" t="str">
            <v>301105010</v>
          </cell>
          <cell r="B4587" t="str">
            <v xml:space="preserve">REVESTIMENTO COM ARGAMASSA DE CIMENTO E AREIA NO TRACO 1:3, COM 2,0 CM DE ESPESSURA.  </v>
          </cell>
          <cell r="C4587" t="str">
            <v>m2</v>
          </cell>
          <cell r="D4587">
            <v>18.524999999999999</v>
          </cell>
          <cell r="E4587">
            <v>14.82</v>
          </cell>
          <cell r="F4587" t="str">
            <v>SINAPI</v>
          </cell>
        </row>
        <row r="4588">
          <cell r="A4588" t="str">
            <v/>
          </cell>
          <cell r="D4588">
            <v>0</v>
          </cell>
        </row>
        <row r="4589">
          <cell r="A4589" t="str">
            <v>301105025</v>
          </cell>
          <cell r="B4589" t="str">
            <v xml:space="preserve">REVESTIMENTO COM ARGAMASSA DE CIMENTO E AREIA NO TRACO 1:6 COM 2,0 CM DE ESPESSURA.  </v>
          </cell>
          <cell r="C4589" t="str">
            <v>m2</v>
          </cell>
          <cell r="D4589">
            <v>17.4375</v>
          </cell>
          <cell r="E4589">
            <v>13.95</v>
          </cell>
          <cell r="F4589" t="str">
            <v>SINAPI</v>
          </cell>
        </row>
        <row r="4590">
          <cell r="A4590" t="str">
            <v/>
          </cell>
          <cell r="D4590">
            <v>0</v>
          </cell>
        </row>
        <row r="4591">
          <cell r="A4591" t="str">
            <v>301105026</v>
          </cell>
          <cell r="B4591" t="str">
            <v xml:space="preserve">REVESTIMENTO COM ARGAMASSA DE CIMENTO E AREIA NO TRAÇO 1:6 COM 2,5CM DE ESPESSURA  </v>
          </cell>
          <cell r="C4591" t="str">
            <v>m2</v>
          </cell>
          <cell r="D4591">
            <v>17.4375</v>
          </cell>
          <cell r="E4591">
            <v>13.95</v>
          </cell>
          <cell r="F4591" t="str">
            <v>SINAPI</v>
          </cell>
        </row>
        <row r="4592">
          <cell r="A4592" t="str">
            <v/>
          </cell>
          <cell r="D4592">
            <v>0</v>
          </cell>
        </row>
        <row r="4593">
          <cell r="A4593" t="str">
            <v>301105028</v>
          </cell>
          <cell r="B4593" t="str">
            <v xml:space="preserve">REVESTIMENTO COM ARGAMASSA DE CIMENTO, CAL HIDRATADA E AREIA TRAÇO 1:2:8, COM 20 MM DE ESPESSURA  </v>
          </cell>
          <cell r="C4593" t="str">
            <v>m2</v>
          </cell>
          <cell r="D4593">
            <v>16.175000000000001</v>
          </cell>
          <cell r="E4593">
            <v>12.94</v>
          </cell>
          <cell r="F4593" t="str">
            <v>SINAPI</v>
          </cell>
        </row>
        <row r="4594">
          <cell r="A4594" t="str">
            <v/>
          </cell>
          <cell r="D4594">
            <v>0</v>
          </cell>
        </row>
        <row r="4595">
          <cell r="A4595" t="str">
            <v>301105030</v>
          </cell>
          <cell r="B4595" t="str">
            <v xml:space="preserve">REVESTIMENTO COM ARGAMASSA DE CIMENTO, SAIBRO E AREIA NO TRACO 1:4:4 , COM 2,0 CM DE ESPESSURA.  </v>
          </cell>
          <cell r="C4595" t="str">
            <v>m2</v>
          </cell>
          <cell r="D4595">
            <v>16.200000000000003</v>
          </cell>
          <cell r="E4595">
            <v>12.96</v>
          </cell>
          <cell r="F4595" t="str">
            <v>SINAPI</v>
          </cell>
        </row>
        <row r="4596">
          <cell r="A4596" t="str">
            <v/>
          </cell>
          <cell r="D4596">
            <v>0</v>
          </cell>
        </row>
        <row r="4597">
          <cell r="A4597" t="str">
            <v>301106005</v>
          </cell>
          <cell r="B4597" t="str">
            <v xml:space="preserve">REVESTIMENTO DE AZULEJOS BRANCOS , CLASSE A , ASSENTADOS COM PASTA DE CIMENTO, SOBRE EMBOCO PRONTO.  </v>
          </cell>
          <cell r="C4597" t="str">
            <v>m2</v>
          </cell>
          <cell r="D4597">
            <v>53.625</v>
          </cell>
          <cell r="E4597">
            <v>42.9</v>
          </cell>
          <cell r="F4597" t="str">
            <v>SINAPI</v>
          </cell>
        </row>
        <row r="4598">
          <cell r="A4598" t="str">
            <v/>
          </cell>
          <cell r="D4598">
            <v>0</v>
          </cell>
        </row>
        <row r="4599">
          <cell r="A4599" t="str">
            <v>301106025</v>
          </cell>
          <cell r="B4599" t="str">
            <v xml:space="preserve">REVESTIMENTO DE AZULEJOS BRANCOS , CLASSE A, ASSENTADOS COM PASTA DE CIMENTO , INCLUSIVE EMBOCO COM ARGAMASSA DE CIMENTO, SAIBRO E AREIA, NO TRACO 1:4:4.  </v>
          </cell>
          <cell r="C4599" t="str">
            <v>m2</v>
          </cell>
          <cell r="D4599">
            <v>67.825000000000003</v>
          </cell>
          <cell r="E4599">
            <v>54.26</v>
          </cell>
          <cell r="F4599" t="str">
            <v>SINAPI</v>
          </cell>
        </row>
        <row r="4600">
          <cell r="A4600" t="str">
            <v/>
          </cell>
          <cell r="D4600">
            <v>0</v>
          </cell>
        </row>
        <row r="4601">
          <cell r="A4601" t="str">
            <v>301106050</v>
          </cell>
          <cell r="B4601" t="str">
            <v xml:space="preserve">REVESTIMENTO DE AZULEJOS BRANCOS, CLASSE A ASSENTADOS COM ARGAMASSA PRE-FABRICADA DE CIMENTO COLANTE, INCLUSIVE REJUNTE, SOBRE EMBOCO PRONTO.  </v>
          </cell>
          <cell r="C4601" t="str">
            <v>m2</v>
          </cell>
          <cell r="D4601">
            <v>32.087500000000006</v>
          </cell>
          <cell r="E4601">
            <v>25.67</v>
          </cell>
          <cell r="F4601" t="str">
            <v>SINAPI</v>
          </cell>
        </row>
        <row r="4602">
          <cell r="A4602" t="str">
            <v/>
          </cell>
          <cell r="D4602">
            <v>0</v>
          </cell>
        </row>
        <row r="4603">
          <cell r="A4603" t="str">
            <v>301201025</v>
          </cell>
          <cell r="B4603" t="str">
            <v xml:space="preserve">FORNECIMENTO E INSTALAÇÃO DE FORRO DE GESSO EM PLACAS, SUSPENSO POR ARAME GALVANIZADO Nº18, EM ESTRUTURA DE MADEIRA DE COBERTA.  </v>
          </cell>
          <cell r="C4603" t="str">
            <v>m2</v>
          </cell>
          <cell r="D4603">
            <v>15</v>
          </cell>
          <cell r="E4603">
            <v>12</v>
          </cell>
          <cell r="F4603" t="str">
            <v>SINAPI</v>
          </cell>
        </row>
        <row r="4604">
          <cell r="A4604" t="str">
            <v/>
          </cell>
          <cell r="D4604">
            <v>0</v>
          </cell>
        </row>
        <row r="4605">
          <cell r="A4605" t="str">
            <v>301203011</v>
          </cell>
          <cell r="B4605" t="str">
            <v xml:space="preserve">FORNECIMENTO E INSTALAÇÃO DE FORRO DE PVC COM RÉGUAS DE 100X6000MM, ENCAIXADOS ENTRE SI E FIXADOS COM ESTRUTURA AUXILIAR GALVANIZADA E ARAME GALVANIZADO, INCLUINDO ARREMATE EM PVC.  </v>
          </cell>
          <cell r="C4605" t="str">
            <v>m2</v>
          </cell>
          <cell r="D4605">
            <v>33.524999999999999</v>
          </cell>
          <cell r="E4605">
            <v>26.82</v>
          </cell>
          <cell r="F4605" t="str">
            <v>SINAPI</v>
          </cell>
        </row>
        <row r="4606">
          <cell r="A4606" t="str">
            <v/>
          </cell>
          <cell r="D4606">
            <v>0</v>
          </cell>
        </row>
        <row r="4607">
          <cell r="A4607" t="str">
            <v>301203013</v>
          </cell>
          <cell r="B4607" t="str">
            <v xml:space="preserve">FORNECIMENTO E INSTALAÇÃO DE FORRO DE PVC COM RÉGUAS DE 200MM DE LARGURA ENCAIXADOS ENTRE SI E FIXADOS COM ESTRUTURA AUXILIAR GALVANIZADA E ARAME GALVANIZADO, INCLUINDO ARREMATE PARA FORRO EM PVC.  </v>
          </cell>
          <cell r="C4607" t="str">
            <v>m2</v>
          </cell>
          <cell r="D4607">
            <v>33.224999999999994</v>
          </cell>
          <cell r="E4607">
            <v>26.58</v>
          </cell>
          <cell r="F4607" t="str">
            <v>SINAPI</v>
          </cell>
        </row>
        <row r="4608">
          <cell r="A4608" t="str">
            <v/>
          </cell>
          <cell r="D4608">
            <v>0</v>
          </cell>
        </row>
        <row r="4609">
          <cell r="A4609" t="str">
            <v>301301010</v>
          </cell>
          <cell r="B4609" t="str">
            <v xml:space="preserve">LASTRO DE PISO COM 10,0 CM DE ESPESSURA EM CONCRETO 1:4:8.  </v>
          </cell>
          <cell r="C4609" t="str">
            <v>m2</v>
          </cell>
          <cell r="D4609">
            <v>37.325000000000003</v>
          </cell>
          <cell r="E4609">
            <v>29.86</v>
          </cell>
          <cell r="F4609" t="str">
            <v>SINAPI</v>
          </cell>
        </row>
        <row r="4610">
          <cell r="A4610" t="str">
            <v/>
          </cell>
          <cell r="D4610">
            <v>0</v>
          </cell>
        </row>
        <row r="4611">
          <cell r="A4611" t="str">
            <v>301301030</v>
          </cell>
          <cell r="B4611" t="str">
            <v xml:space="preserve">LASTRO DE PISO COM 5,0 CM DE ESPESSURA EM CONCRETO 1:4:8.  </v>
          </cell>
          <cell r="C4611" t="str">
            <v>m2</v>
          </cell>
          <cell r="D4611">
            <v>20.087499999999999</v>
          </cell>
          <cell r="E4611">
            <v>16.07</v>
          </cell>
          <cell r="F4611" t="str">
            <v>SINAPI</v>
          </cell>
        </row>
        <row r="4612">
          <cell r="A4612" t="str">
            <v/>
          </cell>
          <cell r="D4612">
            <v>0</v>
          </cell>
        </row>
        <row r="4613">
          <cell r="A4613" t="str">
            <v>301301040</v>
          </cell>
          <cell r="B4613" t="str">
            <v xml:space="preserve">LASTRO DE PISO , COM A UTILIZACAO DE ADITIVO IMPERMEABILIZANTE - SIKA 1, COM 5,0 CM DE ESPESSURA EM CONCRETO 1:4:8.  </v>
          </cell>
          <cell r="C4613" t="str">
            <v>m2</v>
          </cell>
          <cell r="D4613">
            <v>23.5625</v>
          </cell>
          <cell r="E4613">
            <v>18.850000000000001</v>
          </cell>
          <cell r="F4613" t="str">
            <v>SINAPI</v>
          </cell>
        </row>
        <row r="4614">
          <cell r="A4614" t="str">
            <v/>
          </cell>
          <cell r="D4614">
            <v>0</v>
          </cell>
        </row>
        <row r="4615">
          <cell r="A4615" t="str">
            <v>301303010</v>
          </cell>
          <cell r="B4615" t="str">
            <v xml:space="preserve">PISO CIMENTADO COM ARGAMASSA DE CIMENTO E AREIA NO TRACO 1:3, COM 2,0 CM DE ESPESSURA, E COM ACABAMENTO LISO.  </v>
          </cell>
          <cell r="C4615" t="str">
            <v>m2</v>
          </cell>
          <cell r="D4615">
            <v>20.237500000000001</v>
          </cell>
          <cell r="E4615">
            <v>16.190000000000001</v>
          </cell>
          <cell r="F4615" t="str">
            <v>SINAPI</v>
          </cell>
        </row>
        <row r="4616">
          <cell r="A4616" t="str">
            <v/>
          </cell>
          <cell r="D4616">
            <v>0</v>
          </cell>
        </row>
        <row r="4617">
          <cell r="A4617" t="str">
            <v>301303040</v>
          </cell>
          <cell r="B4617" t="str">
            <v xml:space="preserve">PISO CIMENTADO COM ARGAMASSA DE CIMENTO E AREIA NO TRACO 1:4 , COM 1,5 CM DE ESPESSURA E COM ACABAMENTO LISO.  </v>
          </cell>
          <cell r="C4617" t="str">
            <v>m2</v>
          </cell>
          <cell r="D4617">
            <v>18.100000000000001</v>
          </cell>
          <cell r="E4617">
            <v>14.48</v>
          </cell>
          <cell r="F4617" t="str">
            <v>SINAPI</v>
          </cell>
        </row>
        <row r="4618">
          <cell r="A4618" t="str">
            <v/>
          </cell>
          <cell r="D4618">
            <v>0</v>
          </cell>
        </row>
        <row r="4619">
          <cell r="A4619" t="str">
            <v>301303070</v>
          </cell>
          <cell r="B4619" t="str">
            <v xml:space="preserve"> PISO EM LENCOL DE GRANITO ARTIFICIAL ( MARMORITE ) COM JUNTAS DE VIDRO, FORMANDO QUADROS DE 1,0 X 1,0 M, NA COR CINZA. (OBS. DA SE: PREÇO INCLUSIVE COM REGULARIZAÇÃO)   </v>
          </cell>
          <cell r="C4619" t="str">
            <v>m2</v>
          </cell>
          <cell r="D4619">
            <v>50.762500000000003</v>
          </cell>
          <cell r="E4619">
            <v>40.61</v>
          </cell>
          <cell r="F4619" t="str">
            <v>SINAPI</v>
          </cell>
        </row>
        <row r="4620">
          <cell r="A4620" t="str">
            <v/>
          </cell>
          <cell r="D4620">
            <v>0</v>
          </cell>
        </row>
        <row r="4621">
          <cell r="A4621" t="str">
            <v>301303100</v>
          </cell>
          <cell r="B4621" t="str">
            <v xml:space="preserve">PISO EM LENCOL DE GRANITO ARTIFICIAL ( MARMORITE ) COM JUNTAS DE PLASTICO , FORMANDO QUADROS DE 1,0 X 1,0 M, NA COR CINZA. (OBS. DA SE: PREÇO INCLUSIVE COM REGULARIZAÇÃO)  </v>
          </cell>
          <cell r="C4621" t="str">
            <v>m</v>
          </cell>
          <cell r="D4621">
            <v>51.924999999999997</v>
          </cell>
          <cell r="E4621">
            <v>41.54</v>
          </cell>
          <cell r="F4621" t="str">
            <v>SINAPI</v>
          </cell>
        </row>
        <row r="4622">
          <cell r="A4622" t="str">
            <v/>
          </cell>
          <cell r="D4622">
            <v>0</v>
          </cell>
        </row>
        <row r="4623">
          <cell r="A4623" t="str">
            <v>301402030</v>
          </cell>
          <cell r="B4623" t="str">
            <v xml:space="preserve">SOLEIRA DE GRANITO ARTIFICIAL (MARMORITE) COM 15 CM DE LARGURA, NA COR CINZA.  </v>
          </cell>
          <cell r="C4623" t="str">
            <v>m</v>
          </cell>
          <cell r="D4623">
            <v>15.3</v>
          </cell>
          <cell r="E4623">
            <v>12.24</v>
          </cell>
          <cell r="F4623" t="str">
            <v>SINAPI</v>
          </cell>
        </row>
        <row r="4624">
          <cell r="A4624" t="str">
            <v/>
          </cell>
          <cell r="D4624">
            <v>0</v>
          </cell>
        </row>
        <row r="4625">
          <cell r="A4625" t="str">
            <v>301603010</v>
          </cell>
          <cell r="B4625" t="str">
            <v xml:space="preserve"> PINTURA LATEX EM PAREDES INTERNAS, CORALAR OU SIMILAR, DUAS DEMAOS, SEM MASSA CORRIDA,INCLUSIVE APLICACAO DE UMA DEMAO DE LIQUIDO SELADOR DE PAREDE.   </v>
          </cell>
          <cell r="C4625" t="str">
            <v>m2</v>
          </cell>
          <cell r="D4625">
            <v>8.0749999999999993</v>
          </cell>
          <cell r="E4625">
            <v>6.46</v>
          </cell>
          <cell r="F4625" t="str">
            <v>SINAPI</v>
          </cell>
        </row>
        <row r="4626">
          <cell r="A4626" t="str">
            <v/>
          </cell>
          <cell r="D4626">
            <v>0</v>
          </cell>
        </row>
        <row r="4627">
          <cell r="A4627" t="str">
            <v>301603011</v>
          </cell>
          <cell r="B4627" t="str">
            <v xml:space="preserve">PINTURA LATÉX EM PAREDES INTERNAS, CORALAR OU SIMILAR - DUAS DEMÃOS - SEM MASSA CORRIDA,SEM APLICAÇÃO DE LÍQUIDO SELADOR PARA PAREDE .  </v>
          </cell>
          <cell r="C4627" t="str">
            <v>m2</v>
          </cell>
          <cell r="D4627">
            <v>4.55</v>
          </cell>
          <cell r="E4627">
            <v>3.64</v>
          </cell>
          <cell r="F4627" t="str">
            <v>SINAPI</v>
          </cell>
        </row>
        <row r="4628">
          <cell r="A4628" t="str">
            <v/>
          </cell>
          <cell r="D4628">
            <v>0</v>
          </cell>
        </row>
        <row r="4629">
          <cell r="A4629" t="str">
            <v>301603032</v>
          </cell>
          <cell r="B4629" t="str">
            <v xml:space="preserve">PINTURA LATÉX EM PAREDES EXTERNAS, CORALMUR OU SIMILAR - DUAS DEMÃOS - SEM MASSA  ACRÍLICA,SEM APLICAÇÃO DE FUNDO PREPARADOR.  </v>
          </cell>
          <cell r="C4629" t="str">
            <v>m2</v>
          </cell>
          <cell r="D4629">
            <v>6.1624999999999996</v>
          </cell>
          <cell r="E4629">
            <v>4.93</v>
          </cell>
          <cell r="F4629" t="str">
            <v>SINAPI</v>
          </cell>
        </row>
        <row r="4630">
          <cell r="A4630" t="str">
            <v/>
          </cell>
          <cell r="D4630">
            <v>0</v>
          </cell>
        </row>
        <row r="4631">
          <cell r="A4631" t="str">
            <v>301604030</v>
          </cell>
          <cell r="B4631" t="str">
            <v xml:space="preserve">PINTURA A OLEO EM PAREDES INTERNAS, DUAS DEMAOS, COM EMASSAMENTO, INCLUSIVE APLICACAO DE LIQUIDO PREPARADOR.  </v>
          </cell>
          <cell r="C4631" t="str">
            <v>m2</v>
          </cell>
          <cell r="D4631">
            <v>18.899999999999999</v>
          </cell>
          <cell r="E4631">
            <v>15.12</v>
          </cell>
          <cell r="F4631" t="str">
            <v>SINAPI</v>
          </cell>
        </row>
        <row r="4632">
          <cell r="A4632" t="str">
            <v/>
          </cell>
          <cell r="D4632">
            <v>0</v>
          </cell>
        </row>
        <row r="4633">
          <cell r="A4633" t="str">
            <v>301604050</v>
          </cell>
          <cell r="B4633" t="str">
            <v xml:space="preserve">PINTURA A OLEO EM ESQUADRIAS DE MADEIRA, DUAS DEMAOS, COM APARELHAMENTO E SEM EMASSAMENTO, INCLUSIVE APLICACAO DE FUNDO SINTETICO NIVELADOR BRANCO FOSCO, UMA DEMAO.  </v>
          </cell>
          <cell r="C4633" t="str">
            <v>m2</v>
          </cell>
          <cell r="D4633">
            <v>11.174999999999999</v>
          </cell>
          <cell r="E4633">
            <v>8.94</v>
          </cell>
          <cell r="F4633" t="str">
            <v>SINAPI</v>
          </cell>
        </row>
        <row r="4634">
          <cell r="A4634" t="str">
            <v/>
          </cell>
          <cell r="D4634">
            <v>0</v>
          </cell>
        </row>
        <row r="4635">
          <cell r="A4635" t="str">
            <v>301604051</v>
          </cell>
          <cell r="B4635" t="str">
            <v xml:space="preserve">PINTURA A ÓLEO EM ESQUADRIAS DE MADEIRA, DUAS DEMÃOS, COM APARELHAMENTO, SEM EMASSAMENTO E SEM APLICAÇÃO DE FUNDO BRANCO FOSCO. INCLUSO LIXAMENTO.   </v>
          </cell>
          <cell r="C4635" t="str">
            <v>m2</v>
          </cell>
          <cell r="D4635">
            <v>6.375</v>
          </cell>
          <cell r="E4635">
            <v>5.0999999999999996</v>
          </cell>
          <cell r="F4635" t="str">
            <v>SINAPI</v>
          </cell>
        </row>
        <row r="4636">
          <cell r="A4636" t="str">
            <v/>
          </cell>
          <cell r="D4636">
            <v>0</v>
          </cell>
        </row>
        <row r="4637">
          <cell r="A4637" t="str">
            <v>301604090</v>
          </cell>
          <cell r="B4637" t="str">
            <v xml:space="preserve">PINTURA COM ESMALTE SINTETICO EM ESQUADRIA DE FERRO, DUAS DEMAOS, SEM RASPAGEM E SEM APARELHAMENTO.  </v>
          </cell>
          <cell r="C4637" t="str">
            <v>m2</v>
          </cell>
          <cell r="D4637">
            <v>9.2000000000000011</v>
          </cell>
          <cell r="E4637">
            <v>7.36</v>
          </cell>
          <cell r="F4637" t="str">
            <v>SINAPI</v>
          </cell>
        </row>
        <row r="4638">
          <cell r="A4638" t="str">
            <v/>
          </cell>
          <cell r="D4638">
            <v>0</v>
          </cell>
        </row>
        <row r="4639">
          <cell r="A4639" t="str">
            <v>301605050</v>
          </cell>
          <cell r="B4639" t="str">
            <v xml:space="preserve">PINTURA PARA TRATAMENTO EM MADEIRA COM IMUNIZANTE,TIPO PENETROL CUPIM,DA VEDACIT OU SIMILAR, DUAS DEMAOS.  </v>
          </cell>
          <cell r="C4639" t="str">
            <v>m2</v>
          </cell>
          <cell r="D4639">
            <v>9.65</v>
          </cell>
          <cell r="E4639">
            <v>7.72</v>
          </cell>
          <cell r="F4639" t="str">
            <v>SINAPI</v>
          </cell>
        </row>
        <row r="4640">
          <cell r="A4640" t="str">
            <v/>
          </cell>
          <cell r="D4640">
            <v>0</v>
          </cell>
        </row>
        <row r="4641">
          <cell r="A4641" t="str">
            <v>301701114</v>
          </cell>
          <cell r="B4641"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4641" t="str">
            <v>m</v>
          </cell>
          <cell r="D4641">
            <v>47.325000000000003</v>
          </cell>
          <cell r="E4641">
            <v>37.86</v>
          </cell>
          <cell r="F4641" t="str">
            <v>SINAPI</v>
          </cell>
        </row>
        <row r="4642">
          <cell r="A4642" t="str">
            <v/>
          </cell>
          <cell r="D4642">
            <v>0</v>
          </cell>
        </row>
        <row r="4643">
          <cell r="A4643" t="str">
            <v>301701120</v>
          </cell>
          <cell r="B4643" t="str">
            <v xml:space="preserve">PASSEIO EM LAJOTA DE CONCRETO 50 X 50, APLICADO SOBRE LASTRO DE CONCRETO 1:4:8 DE 5 CM DE ESPESSURA, INCLUSIVE EXECUCAO DO LASTRO.  </v>
          </cell>
          <cell r="C4643" t="str">
            <v>m2</v>
          </cell>
          <cell r="D4643">
            <v>52.774999999999999</v>
          </cell>
          <cell r="E4643">
            <v>42.22</v>
          </cell>
          <cell r="F4643" t="str">
            <v>SINAPI</v>
          </cell>
        </row>
        <row r="4644">
          <cell r="A4644" t="str">
            <v/>
          </cell>
          <cell r="D4644">
            <v>0</v>
          </cell>
        </row>
        <row r="4645">
          <cell r="A4645" t="str">
            <v>301701170</v>
          </cell>
          <cell r="B4645" t="str">
            <v xml:space="preserve">FORNECIMENTO E EXECUÇÃO DE PISO TÁTIL, DIMENSÕES 0,50X0,50M COM ESP.3CM, ASSENTADA COM ARGAMASSA DE CIMENTO E AREIA 1:6 (ESP:2,5CM) E REJUNTADA COM ARGAMASSA DE CIMENTO E AREIA 1:4, SOBRE LASTRO DE CONCRETO PRONTO.  </v>
          </cell>
          <cell r="C4645" t="str">
            <v>m2</v>
          </cell>
          <cell r="D4645">
            <v>34.474999999999994</v>
          </cell>
          <cell r="E4645">
            <v>27.58</v>
          </cell>
          <cell r="F4645" t="str">
            <v>SINAPI</v>
          </cell>
        </row>
        <row r="4646">
          <cell r="A4646" t="str">
            <v/>
          </cell>
          <cell r="D4646">
            <v>0</v>
          </cell>
        </row>
        <row r="4647">
          <cell r="A4647" t="str">
            <v>301702010</v>
          </cell>
          <cell r="B4647" t="str">
            <v xml:space="preserve">FORNECIMENTO DE BARRO DE JARDIM (POSTO OBRA NA PRACA DO RECIFE).  </v>
          </cell>
          <cell r="C4647" t="str">
            <v>m3</v>
          </cell>
          <cell r="D4647">
            <v>32.5</v>
          </cell>
          <cell r="E4647">
            <v>26</v>
          </cell>
          <cell r="F4647" t="str">
            <v>SINAPI</v>
          </cell>
        </row>
        <row r="4648">
          <cell r="A4648" t="str">
            <v/>
          </cell>
          <cell r="D4648">
            <v>0</v>
          </cell>
        </row>
        <row r="4649">
          <cell r="A4649" t="str">
            <v>301703040</v>
          </cell>
          <cell r="B4649" t="str">
            <v xml:space="preserve">FORNECIMENTO E PLANTIO DE GRAMA INGLESA (STENOTAPHUM).  </v>
          </cell>
          <cell r="C4649" t="str">
            <v>m2</v>
          </cell>
          <cell r="D4649">
            <v>7.5625</v>
          </cell>
          <cell r="E4649">
            <v>6.05</v>
          </cell>
          <cell r="F4649" t="str">
            <v>SINAPI</v>
          </cell>
        </row>
        <row r="4650">
          <cell r="A4650" t="str">
            <v/>
          </cell>
          <cell r="D4650">
            <v>0</v>
          </cell>
        </row>
        <row r="4651">
          <cell r="A4651" t="str">
            <v>301703150</v>
          </cell>
          <cell r="B4651" t="str">
            <v xml:space="preserve">FORNECIMENTO E PLANTIO DE COQUEIRO (ALTURA DO FUSTE DE 0,60 M),INCLUINDO A PREPARACAO DE COVA DE 40,0 X 40,0 X 40,0 CM, COM BARRO DE JARDIM E ESTRUME BOVINO CURTIDO.  </v>
          </cell>
          <cell r="C4651" t="str">
            <v>UD</v>
          </cell>
          <cell r="D4651">
            <v>10.0375</v>
          </cell>
          <cell r="E4651">
            <v>8.0299999999999994</v>
          </cell>
          <cell r="F4651" t="str">
            <v>SINAPI</v>
          </cell>
        </row>
        <row r="4652">
          <cell r="A4652" t="str">
            <v/>
          </cell>
          <cell r="D4652">
            <v>0</v>
          </cell>
        </row>
        <row r="4653">
          <cell r="A4653" t="str">
            <v>301708020</v>
          </cell>
          <cell r="B4653" t="str">
            <v xml:space="preserve">FORNECIMENTO E ASSENTAMENTO DE CAIXA PRE-MOLDADA PARA AR CONDICIONADO, CAPACIDADE 10000/ 12000 BTU, TIPO PADRAO (ABERTA).  </v>
          </cell>
          <cell r="C4653" t="str">
            <v>Un</v>
          </cell>
          <cell r="D4653">
            <v>78.674999999999997</v>
          </cell>
          <cell r="E4653">
            <v>62.94</v>
          </cell>
          <cell r="F4653" t="str">
            <v>SINAPI</v>
          </cell>
        </row>
        <row r="4654">
          <cell r="A4654" t="str">
            <v/>
          </cell>
          <cell r="D4654">
            <v>0</v>
          </cell>
        </row>
        <row r="4655">
          <cell r="A4655" t="str">
            <v>301708030</v>
          </cell>
          <cell r="B4655" t="str">
            <v xml:space="preserve">FORNECIMENTO E ASSENTAMENTO DE CAIXA PRE-MOLDADA PARA AR CONDICIONADO, CAPACIDADE 21000 BTU TIPO PADRAO (ABERTA).  </v>
          </cell>
          <cell r="C4655" t="str">
            <v>Un</v>
          </cell>
          <cell r="D4655">
            <v>128.67500000000001</v>
          </cell>
          <cell r="E4655">
            <v>102.94</v>
          </cell>
          <cell r="F4655" t="str">
            <v>SINAPI</v>
          </cell>
        </row>
        <row r="4656">
          <cell r="A4656" t="str">
            <v/>
          </cell>
          <cell r="D4656">
            <v>0</v>
          </cell>
        </row>
        <row r="4657">
          <cell r="A4657" t="str">
            <v>301802030</v>
          </cell>
          <cell r="B4657" t="str">
            <v xml:space="preserve">POSTE DE CONCRETO SECCAO DUPLO T, 200/8, COM ENGASTAMENTO DIRETO NO SOLO DE 1,40 M, INCLUSIVE COLOCACAO.  </v>
          </cell>
          <cell r="C4657" t="str">
            <v>Un</v>
          </cell>
          <cell r="D4657">
            <v>422.57499999999999</v>
          </cell>
          <cell r="E4657">
            <v>338.06</v>
          </cell>
          <cell r="F4657" t="str">
            <v>SINAPI</v>
          </cell>
        </row>
        <row r="4658">
          <cell r="A4658" t="str">
            <v/>
          </cell>
          <cell r="D4658">
            <v>0</v>
          </cell>
        </row>
        <row r="4659">
          <cell r="A4659" t="str">
            <v>301803010</v>
          </cell>
          <cell r="B4659" t="str">
            <v xml:space="preserve">ESTRUTURA SECUNDARIA B1 COMPLETA, INCLUSIVE FIXACAO.  </v>
          </cell>
          <cell r="C4659" t="str">
            <v>Un</v>
          </cell>
          <cell r="D4659">
            <v>50.337500000000006</v>
          </cell>
          <cell r="E4659">
            <v>40.270000000000003</v>
          </cell>
          <cell r="F4659" t="str">
            <v>SINAPI</v>
          </cell>
        </row>
        <row r="4660">
          <cell r="A4660" t="str">
            <v/>
          </cell>
          <cell r="D4660">
            <v>0</v>
          </cell>
        </row>
        <row r="4661">
          <cell r="A4661" t="str">
            <v>301807080</v>
          </cell>
          <cell r="B4661" t="str">
            <v xml:space="preserve">JOGO DE BUCHA E ARRUELA DE ALUMINIO DE 4 POL. INCLUSIVE FIXACAO.  </v>
          </cell>
          <cell r="C4661" t="str">
            <v>Cj</v>
          </cell>
          <cell r="D4661">
            <v>11.862500000000001</v>
          </cell>
          <cell r="E4661">
            <v>9.49</v>
          </cell>
          <cell r="F4661" t="str">
            <v>SINAPI</v>
          </cell>
        </row>
        <row r="4662">
          <cell r="A4662" t="str">
            <v/>
          </cell>
          <cell r="D4662">
            <v>0</v>
          </cell>
        </row>
        <row r="4663">
          <cell r="A4663" t="str">
            <v>301809030</v>
          </cell>
          <cell r="B4663" t="str">
            <v xml:space="preserve">FORNECIMENTO E ASSENTAMENTO DE CAIXA PARA MEDICAO TRIFASICA E CAIXA PARA DISJUNTOR TRI-FASICO DE POLICARBONATO E NORYL CINZA, INCLUSIVE BUCHAS PLASTICAS E PARAFUSOS PARA INSTALACAO DAS CAIXAS EM PAREDE (PADRAO CELPE) SEM DISJUNTOR.  </v>
          </cell>
          <cell r="C4663" t="str">
            <v>UD</v>
          </cell>
          <cell r="D4663">
            <v>158.625</v>
          </cell>
          <cell r="E4663">
            <v>126.9</v>
          </cell>
          <cell r="F4663" t="str">
            <v>SINAPI</v>
          </cell>
        </row>
        <row r="4664">
          <cell r="A4664" t="str">
            <v/>
          </cell>
          <cell r="D4664">
            <v>0</v>
          </cell>
        </row>
        <row r="4665">
          <cell r="A4665" t="str">
            <v>301809075</v>
          </cell>
          <cell r="B4665" t="str">
            <v xml:space="preserve">FORNECIMENTO E INSTALAÇÃO DE ATERRAMENTO DO QUADRO DE MEDIÇÃO, COM 01 HASTE DE ATERRAMENTO TIPO COPPERWELD DE 5/8"X2,4M COM CONECTOR, CABO DE COBRE NÚ 25MM² E ELETRODUTO DE PVC RÍGIDO DE 3/4".  </v>
          </cell>
          <cell r="C4665" t="str">
            <v>Cj</v>
          </cell>
          <cell r="D4665">
            <v>56.4375</v>
          </cell>
          <cell r="E4665">
            <v>45.15</v>
          </cell>
          <cell r="F4665" t="str">
            <v>SINAPI</v>
          </cell>
        </row>
        <row r="4666">
          <cell r="A4666" t="str">
            <v/>
          </cell>
          <cell r="D4666">
            <v>0</v>
          </cell>
        </row>
        <row r="4667">
          <cell r="A4667" t="str">
            <v>301809085</v>
          </cell>
          <cell r="B4667" t="str">
            <v xml:space="preserve">FORNECIMENTO E INSTALAÇÃO DE ATERRAMENTO DO NEUTRO COM 03 HASTES DE ATERRAMENTO TIPO COPPERWELD DE 5/8"X2,4M COM CONECTORES INTERLIGADAS EM TRIÂNGULO COM DISTÂNCIA ENTRE AS MESMAS DE 3m E CABO DE COBRE NÚ 25MM².  </v>
          </cell>
          <cell r="C4667" t="str">
            <v>Cj</v>
          </cell>
          <cell r="D4667">
            <v>273</v>
          </cell>
          <cell r="E4667">
            <v>218.4</v>
          </cell>
          <cell r="F4667" t="str">
            <v>SINAPI</v>
          </cell>
        </row>
        <row r="4668">
          <cell r="A4668" t="str">
            <v/>
          </cell>
          <cell r="D4668">
            <v>0</v>
          </cell>
        </row>
        <row r="4669">
          <cell r="A4669" t="str">
            <v>301813020</v>
          </cell>
          <cell r="B4669" t="str">
            <v xml:space="preserve">ELETRODUTO DE PVC RIGIDO ROSQUEAVEL DE 3/4 POL.,COM LUVA DE ROSCA INTERNA, INCLUSIVE ASSENTAMENTO EM LAJES.  </v>
          </cell>
          <cell r="C4669" t="str">
            <v>m</v>
          </cell>
          <cell r="D4669">
            <v>4.25</v>
          </cell>
          <cell r="E4669">
            <v>3.4</v>
          </cell>
          <cell r="F4669" t="str">
            <v>SINAPI</v>
          </cell>
        </row>
        <row r="4670">
          <cell r="A4670" t="str">
            <v/>
          </cell>
          <cell r="D4670">
            <v>0</v>
          </cell>
        </row>
        <row r="4671">
          <cell r="A4671" t="str">
            <v>301813030</v>
          </cell>
          <cell r="B4671" t="str">
            <v xml:space="preserve">ELETRODUTO DE PVC RIGIDO ROSQUEAVEL DE 1POL., COM LUVA DE ROSCA INTERNA,INCLUSIVE ASSENTAMENTO EM LAJES.  </v>
          </cell>
          <cell r="C4671" t="str">
            <v>m</v>
          </cell>
          <cell r="D4671">
            <v>7.6</v>
          </cell>
          <cell r="E4671">
            <v>6.08</v>
          </cell>
          <cell r="F4671" t="str">
            <v>SINAPI</v>
          </cell>
        </row>
        <row r="4672">
          <cell r="A4672" t="str">
            <v/>
          </cell>
          <cell r="D4672">
            <v>0</v>
          </cell>
        </row>
        <row r="4673">
          <cell r="A4673" t="str">
            <v>301813120</v>
          </cell>
          <cell r="B4673" t="str">
            <v xml:space="preserve">ELETRODUTO DE PVC RIGIDO ROSQUEAVEL DE 3/4 POL., COM LUVA DE ROSCA INTERNA, ASSENTADO EM VALAS COM PROFUNDIDADE DE 0,60M, INCLUSIVE ESCAVACAO E REATERRO.  </v>
          </cell>
          <cell r="C4673" t="str">
            <v>m</v>
          </cell>
          <cell r="D4673">
            <v>9.9875000000000007</v>
          </cell>
          <cell r="E4673">
            <v>7.99</v>
          </cell>
          <cell r="F4673" t="str">
            <v>SINAPI</v>
          </cell>
        </row>
        <row r="4674">
          <cell r="A4674" t="str">
            <v/>
          </cell>
          <cell r="D4674">
            <v>0</v>
          </cell>
        </row>
        <row r="4675">
          <cell r="A4675" t="str">
            <v>301813130</v>
          </cell>
          <cell r="B4675" t="str">
            <v xml:space="preserve">ELETRODUTO DE PVC RIGIDO ROSQUEAVEL DE 1POL., COM LUVA DE ROSCA INTERNA, ASSENTADO EM VALAS COM PROFUNDIDADE DE 0,60M, INCLUSIVE ESCAVACAO E REATERRO.  </v>
          </cell>
          <cell r="C4675" t="str">
            <v>m</v>
          </cell>
          <cell r="D4675">
            <v>13.225</v>
          </cell>
          <cell r="E4675">
            <v>10.58</v>
          </cell>
          <cell r="F4675" t="str">
            <v>SINAPI</v>
          </cell>
        </row>
        <row r="4676">
          <cell r="A4676" t="str">
            <v/>
          </cell>
          <cell r="D4676">
            <v>0</v>
          </cell>
        </row>
        <row r="4677">
          <cell r="A4677" t="str">
            <v>301813140</v>
          </cell>
          <cell r="B4677" t="str">
            <v xml:space="preserve">ELETRODUTO DE PVC RIGIDO ROSQUEAVEL DE 1 1/2 POL., COM LUVA DE ROSCA INTERNA, ASSENTADO EM VALAS COM PROFUNDIDADE DE 0,60M, INCLUSIVE ESCAVACAO E REATERRO.  </v>
          </cell>
          <cell r="C4677" t="str">
            <v>m</v>
          </cell>
          <cell r="D4677">
            <v>16.375</v>
          </cell>
          <cell r="E4677">
            <v>13.1</v>
          </cell>
          <cell r="F4677" t="str">
            <v>SINAPI</v>
          </cell>
        </row>
        <row r="4678">
          <cell r="A4678" t="str">
            <v/>
          </cell>
          <cell r="D4678">
            <v>0</v>
          </cell>
        </row>
        <row r="4679">
          <cell r="A4679" t="str">
            <v>301813150</v>
          </cell>
          <cell r="B4679" t="str">
            <v xml:space="preserve">ELETRODUTO DE PVC RIGIDO ROSQUEAVEL DE 2POL., COM LUVA DE ROSCA INTERNA, ASSENTADO EM VALAS COM PROFUNDIDADE DE 0,60M, INCLUSIVE ESCAVACAO E REATERRO.  </v>
          </cell>
          <cell r="C4679" t="str">
            <v>m</v>
          </cell>
          <cell r="D4679">
            <v>19.925000000000001</v>
          </cell>
          <cell r="E4679">
            <v>15.94</v>
          </cell>
          <cell r="F4679" t="str">
            <v>SINAPI</v>
          </cell>
        </row>
        <row r="4680">
          <cell r="A4680" t="str">
            <v/>
          </cell>
          <cell r="D4680">
            <v>0</v>
          </cell>
        </row>
        <row r="4681">
          <cell r="A4681" t="str">
            <v>301813160</v>
          </cell>
          <cell r="B4681" t="str">
            <v xml:space="preserve">ELETRODUTO DE PVC RIGIDO ROSQUEAVEL DE 3POL., COM LUVA DE ROSCA INTERNA, ASSENTADO EM VALAS COM PROFUNDIDADE DE 0,60M, INCLUSIVE ESCAVACAO E REATERRO.  </v>
          </cell>
          <cell r="C4681" t="str">
            <v>m</v>
          </cell>
          <cell r="D4681">
            <v>35.799999999999997</v>
          </cell>
          <cell r="E4681">
            <v>28.64</v>
          </cell>
          <cell r="F4681" t="str">
            <v>SINAPI</v>
          </cell>
        </row>
        <row r="4682">
          <cell r="A4682" t="str">
            <v/>
          </cell>
          <cell r="D4682">
            <v>0</v>
          </cell>
        </row>
        <row r="4683">
          <cell r="A4683" t="str">
            <v>301813170</v>
          </cell>
          <cell r="B4683" t="str">
            <v xml:space="preserve">ELETRODUTO DE PVC RIGIDO ROSQUEAVEL DE 4POL., COM LUVA DE ROSCA INTERNA, ASSENTADO EM VALAS COM PROFUNDIDADE DE 0,60M, INCLUSIVE ESCAVACAO E REATERRO.  </v>
          </cell>
          <cell r="C4683" t="str">
            <v>m</v>
          </cell>
          <cell r="D4683">
            <v>38.4375</v>
          </cell>
          <cell r="E4683">
            <v>30.75</v>
          </cell>
          <cell r="F4683" t="str">
            <v>SINAPI</v>
          </cell>
        </row>
        <row r="4684">
          <cell r="A4684" t="str">
            <v/>
          </cell>
          <cell r="D4684">
            <v>0</v>
          </cell>
        </row>
        <row r="4685">
          <cell r="A4685" t="str">
            <v>301814010</v>
          </cell>
          <cell r="B4685" t="str">
            <v xml:space="preserve">CURVA DE PVC RIGIDO ROSQUEAVEL DE 3/4 POL., COM LUVA DE ROSCA INTERNA, INCLUSIVE ASSENTAMENTO.  </v>
          </cell>
          <cell r="C4685" t="str">
            <v>Un</v>
          </cell>
          <cell r="D4685">
            <v>5.3374999999999995</v>
          </cell>
          <cell r="E4685">
            <v>4.2699999999999996</v>
          </cell>
          <cell r="F4685" t="str">
            <v>SINAPI</v>
          </cell>
        </row>
        <row r="4686">
          <cell r="A4686" t="str">
            <v/>
          </cell>
          <cell r="D4686">
            <v>0</v>
          </cell>
        </row>
        <row r="4687">
          <cell r="A4687" t="str">
            <v>301814020</v>
          </cell>
          <cell r="B4687" t="str">
            <v xml:space="preserve">CURVA DE PVC RIGIDO ROSQUEAVEL DE 1 POL., COM LUVA DE ROSCA INTERNA, INCLUSIVE ASSENTAMENTO.  </v>
          </cell>
          <cell r="C4687" t="str">
            <v>Un</v>
          </cell>
          <cell r="D4687">
            <v>7.4124999999999996</v>
          </cell>
          <cell r="E4687">
            <v>5.93</v>
          </cell>
          <cell r="F4687" t="str">
            <v>SINAPI</v>
          </cell>
        </row>
        <row r="4688">
          <cell r="A4688" t="str">
            <v/>
          </cell>
          <cell r="D4688">
            <v>0</v>
          </cell>
        </row>
        <row r="4689">
          <cell r="A4689" t="str">
            <v>301814050</v>
          </cell>
          <cell r="B4689" t="str">
            <v xml:space="preserve">CURVA DE PVC RIGIDO ROSQUEAVEL DE 2 POL., COM LUVA DE ROSCA INTERNA, INCLUSIVE ASSENTAMENTO.  </v>
          </cell>
          <cell r="C4689" t="str">
            <v>Un</v>
          </cell>
          <cell r="D4689">
            <v>21.637499999999999</v>
          </cell>
          <cell r="E4689">
            <v>17.309999999999999</v>
          </cell>
          <cell r="F4689" t="str">
            <v>SINAPI</v>
          </cell>
        </row>
        <row r="4690">
          <cell r="A4690" t="str">
            <v/>
          </cell>
          <cell r="D4690">
            <v>0</v>
          </cell>
        </row>
        <row r="4691">
          <cell r="A4691" t="str">
            <v>301815020</v>
          </cell>
          <cell r="B4691" t="str">
            <v xml:space="preserve">CAIXA 4 X 4 POL. TIGREFLEX OU SIMILAR, INCLUSIVE ASSENTAMENTO.  </v>
          </cell>
          <cell r="C4691" t="str">
            <v>Un</v>
          </cell>
          <cell r="D4691">
            <v>5.3624999999999998</v>
          </cell>
          <cell r="E4691">
            <v>4.29</v>
          </cell>
          <cell r="F4691" t="str">
            <v>SINAPI</v>
          </cell>
        </row>
        <row r="4692">
          <cell r="A4692" t="str">
            <v/>
          </cell>
          <cell r="D4692">
            <v>0</v>
          </cell>
        </row>
        <row r="4693">
          <cell r="A4693" t="str">
            <v>301815021</v>
          </cell>
          <cell r="B4693" t="str">
            <v xml:space="preserve">FORNECIMENTO E COLOCAÇÃO DE CAIXA DE PASSAGEM ELÉTRICA 20X20CM  </v>
          </cell>
          <cell r="C4693" t="str">
            <v>Un</v>
          </cell>
          <cell r="D4693">
            <v>35.65</v>
          </cell>
          <cell r="E4693">
            <v>28.52</v>
          </cell>
          <cell r="F4693" t="str">
            <v>SINAPI</v>
          </cell>
        </row>
        <row r="4694">
          <cell r="A4694" t="str">
            <v/>
          </cell>
          <cell r="D4694">
            <v>0</v>
          </cell>
        </row>
        <row r="4695">
          <cell r="A4695" t="str">
            <v>301818050</v>
          </cell>
          <cell r="B4695" t="str">
            <v xml:space="preserve">INTERRUPTOR DE EMBUTIR DE DUAS SECCOES CONJUGADO COM TOMADA, PARA CAIXA DE 4 X 2 POL.,COM PLACA, 10A, 250V, PIAL (LINHA SILENTOQUE) OU SIMILAR, INCLUSIVE INSTALACAO.  </v>
          </cell>
          <cell r="C4695" t="str">
            <v>Un</v>
          </cell>
          <cell r="D4695">
            <v>17.362500000000001</v>
          </cell>
          <cell r="E4695">
            <v>13.89</v>
          </cell>
          <cell r="F4695" t="str">
            <v>SINAPI</v>
          </cell>
        </row>
        <row r="4696">
          <cell r="A4696" t="str">
            <v/>
          </cell>
          <cell r="D4696">
            <v>0</v>
          </cell>
        </row>
        <row r="4697">
          <cell r="A4697" t="str">
            <v>301819041</v>
          </cell>
          <cell r="B4697" t="str">
            <v xml:space="preserve">CABO DE COBRE,TEMPERA MOLE,ENCORDOAMENTO CLASSE 2, ISOLAMENTO DE PVC - 70 C, TIPO BWF,750V FOREPLAST OU SIMILAR, S.M. - 10MM2, INCLUSIVE INSTALACAO EM ELETRODUTO.  </v>
          </cell>
          <cell r="C4697" t="str">
            <v>m</v>
          </cell>
          <cell r="D4697">
            <v>6.0250000000000004</v>
          </cell>
          <cell r="E4697">
            <v>4.82</v>
          </cell>
          <cell r="F4697" t="str">
            <v>SINAPI</v>
          </cell>
        </row>
        <row r="4698">
          <cell r="A4698" t="str">
            <v/>
          </cell>
          <cell r="D4698">
            <v>0</v>
          </cell>
        </row>
        <row r="4699">
          <cell r="A4699" t="str">
            <v>301819048</v>
          </cell>
          <cell r="B4699" t="str">
            <v xml:space="preserve">CABO DE COBRE (1 CONDUTOR), TEMPERA MOLE, ENCORDOAMENTO CLASSE 2,ISOLAMENTO DE PVC - FLAME RESISTANT - 70 C, 0,6/1 KV, COBERTURA DE PVC - ST1, FORENAX OU SIMILAR, S.M. - 4 MM2, INCLUSIVE INSTALACAO EM ELETRODUTO.  </v>
          </cell>
          <cell r="C4699" t="str">
            <v>m</v>
          </cell>
          <cell r="D4699">
            <v>4.3874999999999993</v>
          </cell>
          <cell r="E4699">
            <v>3.51</v>
          </cell>
          <cell r="F4699" t="str">
            <v>SINAPI</v>
          </cell>
        </row>
        <row r="4700">
          <cell r="A4700" t="str">
            <v/>
          </cell>
          <cell r="D4700">
            <v>0</v>
          </cell>
        </row>
        <row r="4701">
          <cell r="A4701" t="str">
            <v>301819049</v>
          </cell>
          <cell r="B4701" t="str">
            <v xml:space="preserve">CABO DE COBRE (1 CONDUTOR), TEMPERA MOLE, ENCORDOAMENTO CLASSE 2,ISOLAMENTO DE PVC - FLAME RESISTANT - 70 C, 0,6/1 KV, COBERTURA DE PVC - ST1, FORENAX OU SIMILAR, S.M. - 6 MM2, INCLUSIVE INSTALACAO EM ELETRODUTO.  </v>
          </cell>
          <cell r="C4701" t="str">
            <v>m</v>
          </cell>
          <cell r="D4701">
            <v>5.6625000000000005</v>
          </cell>
          <cell r="E4701">
            <v>4.53</v>
          </cell>
          <cell r="F4701" t="str">
            <v>SINAPI</v>
          </cell>
        </row>
        <row r="4702">
          <cell r="A4702" t="str">
            <v/>
          </cell>
          <cell r="D4702">
            <v>0</v>
          </cell>
        </row>
        <row r="4703">
          <cell r="A4703" t="str">
            <v>301819050</v>
          </cell>
          <cell r="B4703" t="str">
            <v xml:space="preserve">CABO DE COBRE (1 CONDUTOR), TEMPERA MOLE, ENCORDOAMENTO CLASSE 2,ISOLAMENTO DE PVC - FLAME RESISTANT - 70 C, 0,6/1 KV, COBERTURA DE PVC - ST1, FORENAX OU SIMILAR, S.M. - 10 MM2, INCLUSIVE INSTALACAO EM ELETRODUTO.  </v>
          </cell>
          <cell r="C4703" t="str">
            <v>m</v>
          </cell>
          <cell r="D4703">
            <v>8.0749999999999993</v>
          </cell>
          <cell r="E4703">
            <v>6.46</v>
          </cell>
          <cell r="F4703" t="str">
            <v>SINAPI</v>
          </cell>
        </row>
        <row r="4704">
          <cell r="A4704" t="str">
            <v/>
          </cell>
          <cell r="D4704">
            <v>0</v>
          </cell>
        </row>
        <row r="4705">
          <cell r="A4705" t="str">
            <v>301819060</v>
          </cell>
          <cell r="B4705" t="str">
            <v xml:space="preserve">CABO DE COBRE (1 CONDUTOR), TEMPERA MOLE, ENCORDOAMENTO CLASSE 2,ISOLAMENTO DE PVC - FLAME RESISTANT - 70 C, 0,6/1 KV, COBERTURA DE PVC - ST1, FORENAX OU SIMILAR, S.M. - 16 MM2, INCLUSIVE INSTALACAO EM ELETRODUTO.  </v>
          </cell>
          <cell r="C4705" t="str">
            <v>m</v>
          </cell>
          <cell r="D4705">
            <v>11.725000000000001</v>
          </cell>
          <cell r="E4705">
            <v>9.3800000000000008</v>
          </cell>
          <cell r="F4705" t="str">
            <v>SINAPI</v>
          </cell>
        </row>
        <row r="4706">
          <cell r="A4706" t="str">
            <v/>
          </cell>
          <cell r="D4706">
            <v>0</v>
          </cell>
        </row>
        <row r="4707">
          <cell r="A4707" t="str">
            <v>301819070</v>
          </cell>
          <cell r="B4707" t="str">
            <v xml:space="preserve">CABO DE COBRE (1 CONDUTOR), TEMPERA MOLE, ENCORDOAMENTO CLASSE 2,ISOLAMENTO DE PVC - FLAME RESISTANT - 70 C, 0,6/1 KV, COBERTURA DE PVC - ST1, FORENAX OU SIMILAR, S.M. - 25 MM2, INCLUSIVE INSTALACAO EM ELETRODUTO.  </v>
          </cell>
          <cell r="C4707" t="str">
            <v>m</v>
          </cell>
          <cell r="D4707">
            <v>17.212499999999999</v>
          </cell>
          <cell r="E4707">
            <v>13.77</v>
          </cell>
          <cell r="F4707" t="str">
            <v>SINAPI</v>
          </cell>
        </row>
        <row r="4708">
          <cell r="A4708" t="str">
            <v/>
          </cell>
          <cell r="D4708">
            <v>0</v>
          </cell>
        </row>
        <row r="4709">
          <cell r="A4709" t="str">
            <v>301820010</v>
          </cell>
          <cell r="B4709" t="str">
            <v xml:space="preserve">DISJUNTOR MONOPOLAR TERMOMAGNETICO ATE 30A, 220V, PIAL OU SIMILAR, INCLUSIVE INSTALACAO EM QUADRO DE DISTRIBUICAO.  </v>
          </cell>
          <cell r="C4709" t="str">
            <v>Un</v>
          </cell>
          <cell r="D4709">
            <v>11.8375</v>
          </cell>
          <cell r="E4709">
            <v>9.4700000000000006</v>
          </cell>
          <cell r="F4709" t="str">
            <v>SINAPI</v>
          </cell>
        </row>
        <row r="4710">
          <cell r="A4710" t="str">
            <v/>
          </cell>
          <cell r="D4710">
            <v>0</v>
          </cell>
        </row>
        <row r="4711">
          <cell r="A4711" t="str">
            <v>301820030</v>
          </cell>
          <cell r="B4711" t="str">
            <v xml:space="preserve">DISJUNTOR TRIPOLAR TERMOMAGNETICO ATE 50A, 380V, PIAL OU SIMILAR, INCLUSIVE INSTALACAO EM QUADRO DE DISTRIBUICAO.  </v>
          </cell>
          <cell r="C4711" t="str">
            <v>UD</v>
          </cell>
          <cell r="D4711">
            <v>61.662499999999994</v>
          </cell>
          <cell r="E4711">
            <v>49.33</v>
          </cell>
          <cell r="F4711" t="str">
            <v>SINAPI</v>
          </cell>
        </row>
        <row r="4712">
          <cell r="A4712" t="str">
            <v/>
          </cell>
          <cell r="D4712">
            <v>0</v>
          </cell>
        </row>
        <row r="4713">
          <cell r="A4713" t="str">
            <v>301820040</v>
          </cell>
          <cell r="B4713" t="str">
            <v xml:space="preserve">DISJUNTOR TRIPOLAR TERMOMAGNETICO DE 60 A 100A, 380V, PIAL OU SIMILAR, INCLUSIVE INSTALACAO EM QUADRO DE DISTRIBUICAO.  </v>
          </cell>
          <cell r="C4713" t="str">
            <v>Un</v>
          </cell>
          <cell r="D4713">
            <v>83.387499999999989</v>
          </cell>
          <cell r="E4713">
            <v>66.709999999999994</v>
          </cell>
          <cell r="F4713" t="str">
            <v>SINAPI</v>
          </cell>
        </row>
        <row r="4714">
          <cell r="A4714" t="str">
            <v/>
          </cell>
          <cell r="D4714">
            <v>0</v>
          </cell>
        </row>
        <row r="4715">
          <cell r="A4715" t="str">
            <v>301821110</v>
          </cell>
          <cell r="B4715" t="str">
            <v xml:space="preserve">QUADRO DE DISTRIBUICAO EM RESINA TERMOPLASTICA DE EMBUTIR, COM PORTA, SEM BARRAMENTO PARA ATE 3 CIRCUITOS MONOPOLARES, REF. CDEC-3E, CEMAR OU SIMILAR, INCLUSIVE INSTALACAO.  </v>
          </cell>
          <cell r="C4715" t="str">
            <v>Un</v>
          </cell>
          <cell r="D4715">
            <v>38.975000000000001</v>
          </cell>
          <cell r="E4715">
            <v>31.18</v>
          </cell>
          <cell r="F4715" t="str">
            <v>SINAPI</v>
          </cell>
        </row>
        <row r="4716">
          <cell r="A4716" t="str">
            <v/>
          </cell>
          <cell r="D4716">
            <v>0</v>
          </cell>
        </row>
        <row r="4717">
          <cell r="A4717" t="str">
            <v>301821120</v>
          </cell>
          <cell r="B4717" t="str">
            <v xml:space="preserve">QUADRO DE DISTRIBUICAO EM RESINA TERMOPLASTICA DE EMBUTIR,COM PORTA, SEM BARRAMENTO, PARA ATE 6 CIRCUITOS MONOPOLARES, REF. CDEC-6E, CEMAR OU SIMILAR, INCLUSIVE INSTALACAO.  </v>
          </cell>
          <cell r="C4717" t="str">
            <v>Un</v>
          </cell>
          <cell r="D4717">
            <v>48.849999999999994</v>
          </cell>
          <cell r="E4717">
            <v>39.08</v>
          </cell>
          <cell r="F4717" t="str">
            <v>SINAPI</v>
          </cell>
        </row>
        <row r="4718">
          <cell r="A4718" t="str">
            <v/>
          </cell>
          <cell r="D4718">
            <v>0</v>
          </cell>
        </row>
        <row r="4719">
          <cell r="A4719" t="str">
            <v>301821150</v>
          </cell>
          <cell r="B4719" t="str">
            <v xml:space="preserve">QUADRO DE DISTRIBUICAO METALICO DE EMBUTIR,C/ PORTA, BARRAMENTO, CHAVE GERAL E PLACA DE NEUTRO PARA ATE 12 CIRCUITOS MONOPOLARES, REF. QDETN-12, CEMAR OU SIMILAR, INCLUSIVE INSTALACAO.  </v>
          </cell>
          <cell r="C4719" t="str">
            <v>UD</v>
          </cell>
          <cell r="D4719">
            <v>148.3125</v>
          </cell>
          <cell r="E4719">
            <v>118.65</v>
          </cell>
          <cell r="F4719" t="str">
            <v>SINAPI</v>
          </cell>
        </row>
        <row r="4720">
          <cell r="A4720" t="str">
            <v/>
          </cell>
          <cell r="D4720">
            <v>0</v>
          </cell>
        </row>
        <row r="4721">
          <cell r="A4721" t="str">
            <v>301821160</v>
          </cell>
          <cell r="B4721" t="str">
            <v xml:space="preserve">QUADRO DE DISTRIBUICAO METALICO DE EMBUTIR,C/ PORTA, BARRAMENTO, CHAVE GERAL E PLACA DE NEUTRO PARA ATE 20 CIRCUITOS MONOPOLARES, REF. QDETN-20, CEMAR OU SIMILAR, INCLUSIVE INSTALACAO.  </v>
          </cell>
          <cell r="C4721" t="str">
            <v>Un</v>
          </cell>
          <cell r="D4721">
            <v>237.33750000000001</v>
          </cell>
          <cell r="E4721">
            <v>189.87</v>
          </cell>
          <cell r="F4721" t="str">
            <v>SINAPI</v>
          </cell>
        </row>
        <row r="4722">
          <cell r="A4722" t="str">
            <v/>
          </cell>
          <cell r="D4722">
            <v>0</v>
          </cell>
        </row>
        <row r="4723">
          <cell r="A4723" t="str">
            <v>301821170</v>
          </cell>
          <cell r="B4723" t="str">
            <v xml:space="preserve">QUADRO DE DISTRIBUICAO METALICO DE EMBUTIR,C/ PORTA, BARRAMENTO, CHAVE GERAL E PLACA DE NEUTRO PARA ATE 32 CIRCUITOS MONOPOLARES, REF. QDETN-32, CEMAR OU SIMILAR, INCLUSIVE INSTALACAO.  </v>
          </cell>
          <cell r="C4723" t="str">
            <v>Un</v>
          </cell>
          <cell r="D4723">
            <v>304.6875</v>
          </cell>
          <cell r="E4723">
            <v>243.75</v>
          </cell>
          <cell r="F4723" t="str">
            <v>SINAPI</v>
          </cell>
        </row>
        <row r="4724">
          <cell r="A4724" t="str">
            <v/>
          </cell>
          <cell r="D4724">
            <v>0</v>
          </cell>
        </row>
        <row r="4725">
          <cell r="A4725" t="str">
            <v>301822010</v>
          </cell>
          <cell r="B4725" t="str">
            <v xml:space="preserve">PONTO DE LUZ EM TETO OU PAREDE, INCLUINDO CAIXA 4 X 4 POL. TIGREFLEX OU SIMILAR, TUBULACAO PVC RIGIDO E FIACAO, ATE O QUADRO DE DISTRIBUICAO.  </v>
          </cell>
          <cell r="C4725" t="str">
            <v>Pt</v>
          </cell>
          <cell r="D4725">
            <v>54.8125</v>
          </cell>
          <cell r="E4725">
            <v>43.85</v>
          </cell>
          <cell r="F4725" t="str">
            <v>SINAPI</v>
          </cell>
        </row>
        <row r="4726">
          <cell r="A4726" t="str">
            <v/>
          </cell>
          <cell r="D4726">
            <v>0</v>
          </cell>
        </row>
        <row r="4727">
          <cell r="A4727" t="str">
            <v>301822020</v>
          </cell>
          <cell r="B4727" t="str">
            <v xml:space="preserve">PONTO DE INTERRUPTOR DE UMA SECCAO, PIAL OU SIMILAR,INCLUSIVE TUBULACAO PVC RIGIDO, FIACAO, CX. 4 X 2 POL. TIGREFLEX OU SIMILAR PLACA E DEMAIS ACESSORIOS, ATE O PONTO DE LUZ.  </v>
          </cell>
          <cell r="C4727" t="str">
            <v>Pt</v>
          </cell>
          <cell r="D4727">
            <v>48.137499999999996</v>
          </cell>
          <cell r="E4727">
            <v>38.51</v>
          </cell>
          <cell r="F4727" t="str">
            <v>SINAPI</v>
          </cell>
        </row>
        <row r="4728">
          <cell r="A4728" t="str">
            <v/>
          </cell>
          <cell r="D4728">
            <v>0</v>
          </cell>
        </row>
        <row r="4729">
          <cell r="A4729" t="str">
            <v>301822030</v>
          </cell>
          <cell r="B4729" t="str">
            <v xml:space="preserve">PONTO DE INTERRUPTOR DE 2 SECCOES, PIAL OU SIMILAR, INCLUSIVE TUBULACAO PVC RIGIDO, FIACAO CAIXA 4 X 2 POL. TIGREFLEX OU SIMILAR, PLACA E DEMAIS ACESSORIOS, ATE O PONTO DE LUZ.  </v>
          </cell>
          <cell r="C4729" t="str">
            <v>Pt</v>
          </cell>
          <cell r="D4729">
            <v>72.962499999999991</v>
          </cell>
          <cell r="E4729">
            <v>58.37</v>
          </cell>
          <cell r="F4729" t="str">
            <v>SINAPI</v>
          </cell>
        </row>
        <row r="4730">
          <cell r="A4730" t="str">
            <v/>
          </cell>
          <cell r="D4730">
            <v>0</v>
          </cell>
        </row>
        <row r="4731">
          <cell r="A4731" t="str">
            <v>301822040</v>
          </cell>
          <cell r="B4731" t="str">
            <v xml:space="preserve">PONTO DE INTERRUPTOR DE 3 SECCOES, PIAL OU SIMILAR, INCLUSIVE TUBULACAO PVC RIGIDO, FIACAO CAIXA 4 X 2 POL. TIGREFLEX OU SIMILAR, PLACA E DEMAIS ACESSORIOS, ATE O PONTO DE LUZ.  </v>
          </cell>
          <cell r="C4731" t="str">
            <v>Pt</v>
          </cell>
          <cell r="D4731">
            <v>90.425000000000011</v>
          </cell>
          <cell r="E4731">
            <v>72.34</v>
          </cell>
          <cell r="F4731" t="str">
            <v>SINAPI</v>
          </cell>
        </row>
        <row r="4732">
          <cell r="A4732" t="str">
            <v/>
          </cell>
          <cell r="D4732">
            <v>0</v>
          </cell>
        </row>
        <row r="4733">
          <cell r="A4733" t="str">
            <v>301822060</v>
          </cell>
          <cell r="B4733" t="str">
            <v xml:space="preserve">PONTO DE TOMADA UNIV.(2P+1 T) PIAL OU SIMILAR INCLUSIVE TUBULACAO PVC RIGIDO, FIACAO, CAIXA 4 X 2 POL. TIGREFLEX OU SIMILAR, PLACA E DEMAIS ACESSORIOS, ATE O PONTO DE LUZ OU QUADRO DE DISTRIBUICAO.  </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 xml:space="preserve">PONTO DE CAMPAINHA, INCLUSIVE CAIXA, CIGARRA, BOTAO, ESPELHO, TUBULACAO PVC RIGIDO, FIACAO E DEMAIS ACESSORIOS, ATE QUADRO DE DISTRIBUICAO.  </v>
          </cell>
          <cell r="C4737" t="str">
            <v>Pt</v>
          </cell>
          <cell r="D4737">
            <v>129.53749999999999</v>
          </cell>
          <cell r="E4737">
            <v>103.63</v>
          </cell>
          <cell r="F4737" t="str">
            <v>SINAPI</v>
          </cell>
        </row>
        <row r="4738">
          <cell r="A4738" t="str">
            <v/>
          </cell>
          <cell r="D4738">
            <v>0</v>
          </cell>
        </row>
        <row r="4739">
          <cell r="A4739" t="str">
            <v>301822111</v>
          </cell>
          <cell r="B4739" t="str">
            <v xml:space="preserve">PONTO DE INTERRUPTOR DE UMA SEÇÃO COM TOMADA UNIVERSAL 2P, PIAL OU SIMILAR, INCLUSIVE TUBULAÇÃO DE PVC RÍGIDO, FIAÇÃO, CAIXA 4X2", TIGREFLEX OU SIMILAR, PLACA E DEMAIS ACESSÓRIOS, ATÉ O PONTO DE LUZ OU QUADRO DE DISTRIBUIÇÃO.  </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 xml:space="preserve">PONTO DE LÓGICA SECO, EM CONDULETES METÁLICOS, INCLUSIVE ELETRODUTOS DE PVC RÍGIDO ROSCÁVEL 3/4" COM 9,00M, LUVAS E CURVAS EM PVC, ABRAÇADEIRAS TIPO "D", BUCHAS E ARRUELAS DE ALUMÍNIO (INSTALAÇÃO APARENTE)  </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 xml:space="preserve">CAIXA DE PASSAGEM SUBTERRANEA COM DIMENSOES INTERNAS 0,40 X 0,40 M, ALTURA 0,60 M, SOBRE CAMADA DE BRITA COM 0.10 M DE ESPESSURA, PAREDES EM ALVENARIA E LAJE DE TAMPA EM CONCRETO ARMADO, INCLUSIVE ESCAVACAO, REMOCAO E REATERRO.  </v>
          </cell>
          <cell r="C4749" t="str">
            <v>Un</v>
          </cell>
          <cell r="D4749">
            <v>63.5625</v>
          </cell>
          <cell r="E4749">
            <v>50.85</v>
          </cell>
          <cell r="F4749" t="str">
            <v>SINAPI</v>
          </cell>
        </row>
        <row r="4750">
          <cell r="A4750" t="str">
            <v/>
          </cell>
          <cell r="D4750">
            <v>0</v>
          </cell>
        </row>
        <row r="4751">
          <cell r="A4751" t="str">
            <v>301824020</v>
          </cell>
          <cell r="B4751" t="str">
            <v xml:space="preserve">CAIXA DE PASSAGEM SUBTERRANEA PARA ENTRADA DE REDE TELEFONICA,TIPO R1 (ATE 35 PONTOS), COM DIMENSOES INTERNAS 0,60 X 0,35 M, ALTURA 0,50 M,PAREDES EM ALVENARIA, LAJE DE TAMPA E FUNDO EM CONCRETO,INCLUSIVE ESCAVACAO, REMOCAO E REATERRO.  </v>
          </cell>
          <cell r="C4751" t="str">
            <v>Un</v>
          </cell>
          <cell r="D4751">
            <v>69.837499999999991</v>
          </cell>
          <cell r="E4751">
            <v>55.87</v>
          </cell>
          <cell r="F4751" t="str">
            <v>SINAPI</v>
          </cell>
        </row>
        <row r="4752">
          <cell r="A4752" t="str">
            <v/>
          </cell>
          <cell r="D4752">
            <v>0</v>
          </cell>
        </row>
        <row r="4753">
          <cell r="A4753" t="str">
            <v>301824050</v>
          </cell>
          <cell r="B4753" t="str">
            <v xml:space="preserve"> 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 xml:space="preserve">LUMINARIA TIPO SOBREPOR,ABERTA, PARA 2 LAMPADAS FLUORES. DE 20W,REF. TMS-500 PHILLIPS OU SIM., INCLUSIVE REATOR ALTO FATOR DE POTENCIA LAMPADAS, DEMAIS ACESSORIOS E INSTALACAO.  </v>
          </cell>
          <cell r="C4755" t="str">
            <v>Cj</v>
          </cell>
          <cell r="D4755">
            <v>99.162499999999994</v>
          </cell>
          <cell r="E4755">
            <v>79.33</v>
          </cell>
          <cell r="F4755" t="str">
            <v>SINAPI</v>
          </cell>
        </row>
        <row r="4756">
          <cell r="A4756" t="str">
            <v/>
          </cell>
          <cell r="D4756">
            <v>0</v>
          </cell>
        </row>
        <row r="4757">
          <cell r="A4757" t="str">
            <v>301825030</v>
          </cell>
          <cell r="B4757" t="str">
            <v xml:space="preserve">LUMINARIA TIPO SOBREPOR, ABERTA, PARA 1 LAMPADA FLUORES. DE 40 W,REF. TMS-500 PHILLIPS OU SIM., INCLUSIVE REATOR ALTO FATOR DE POTENCIA LAMPADA, DEMAIS ACESSORIOS E INSTALACAO.  </v>
          </cell>
          <cell r="C4757" t="str">
            <v>Cj</v>
          </cell>
          <cell r="D4757">
            <v>73.2</v>
          </cell>
          <cell r="E4757">
            <v>58.56</v>
          </cell>
          <cell r="F4757" t="str">
            <v>SINAPI</v>
          </cell>
        </row>
        <row r="4758">
          <cell r="A4758" t="str">
            <v/>
          </cell>
          <cell r="D4758">
            <v>0</v>
          </cell>
        </row>
        <row r="4759">
          <cell r="A4759" t="str">
            <v>301825040</v>
          </cell>
          <cell r="B4759" t="str">
            <v xml:space="preserve">LUMINARIA TIPO SOBREPOR,ABERTA,PARA 02 LAMPADAS FLUORES. DE 40W,REF. TMS-500 PHILLIPS OU SIM., INCLUSIVE REATOR ALTO FATOR DE POTENCIA LAMPADAS, DEMAIS ACESSORIOS E INSTALACAO.  </v>
          </cell>
          <cell r="C4759" t="str">
            <v>Cj</v>
          </cell>
          <cell r="D4759">
            <v>103.425</v>
          </cell>
          <cell r="E4759">
            <v>82.74</v>
          </cell>
          <cell r="F4759" t="str">
            <v>SINAPI</v>
          </cell>
        </row>
        <row r="4760">
          <cell r="A4760" t="str">
            <v/>
          </cell>
          <cell r="D4760">
            <v>0</v>
          </cell>
        </row>
        <row r="4761">
          <cell r="A4761" t="str">
            <v>301825070</v>
          </cell>
          <cell r="B4761" t="str">
            <v xml:space="preserve">LUMINARIA TIPO SOBREPOR, ABERTA, PARA 01 LAMPADA FLUORES. DE 40 W,REF. 211-R A.B. LEAO OU SIM., INCLUSIVE REATOR ALTO FATOR DE POTENCIA LAMPADA, DEMAIS ACESSORIOS E INSTALACAO.  </v>
          </cell>
          <cell r="C4761" t="str">
            <v>Cj</v>
          </cell>
          <cell r="D4761">
            <v>67.3125</v>
          </cell>
          <cell r="E4761">
            <v>53.85</v>
          </cell>
          <cell r="F4761" t="str">
            <v>SINAPI</v>
          </cell>
        </row>
        <row r="4762">
          <cell r="A4762" t="str">
            <v/>
          </cell>
          <cell r="D4762">
            <v>0</v>
          </cell>
        </row>
        <row r="4763">
          <cell r="A4763" t="str">
            <v>301825080</v>
          </cell>
          <cell r="B4763" t="str">
            <v xml:space="preserve">LUMINARIA TIPO SOBREPOR, ABERTA, PARA 02 LAMPADAS FLUORES. DE 40 W, REF. 211-R A. B. LEAO OU SIM., INCLUSIVE REATOR ALTO FATOR DE POTEN CIA, LAMPADAS, DEMAIS ACESSORIOS E INSTALACAO.  </v>
          </cell>
          <cell r="C4763" t="str">
            <v>Cj</v>
          </cell>
          <cell r="D4763">
            <v>102.125</v>
          </cell>
          <cell r="E4763">
            <v>81.7</v>
          </cell>
          <cell r="F4763" t="str">
            <v>SINAPI</v>
          </cell>
        </row>
        <row r="4764">
          <cell r="A4764" t="str">
            <v/>
          </cell>
          <cell r="D4764">
            <v>0</v>
          </cell>
        </row>
        <row r="4765">
          <cell r="A4765" t="str">
            <v>301825085</v>
          </cell>
          <cell r="B4765" t="str">
            <v xml:space="preserve">FORNECIMENTO E INSTALAÇÃO DE LUMINÁRIA TIPO CALHA DE SOBREPOR, ABERTA, PARA 3 LÂMPADAS FLUORESCENTES DE 40W, REF.: 211, FAB: A B LEÃO OU SIMILAR, COM REATOR DE PARTIDA RÁPIDA E ALTO FATOR DE POTÊNCIA COM SUPORTE ANTI-VIBRATÓRIO, LÂMPADAS E ACESSÓRIOS.  </v>
          </cell>
          <cell r="C4765" t="str">
            <v>Cj</v>
          </cell>
          <cell r="D4765">
            <v>139.33750000000001</v>
          </cell>
          <cell r="E4765">
            <v>111.47</v>
          </cell>
          <cell r="F4765" t="str">
            <v>SINAPI</v>
          </cell>
        </row>
        <row r="4766">
          <cell r="A4766" t="str">
            <v/>
          </cell>
          <cell r="D4766">
            <v>0</v>
          </cell>
        </row>
        <row r="4767">
          <cell r="A4767" t="str">
            <v>301825170</v>
          </cell>
          <cell r="B4767" t="str">
            <v xml:space="preserve">LUMINARIA PARA LAMPADA A VAPOR DE MERCURIO DE 125 W, REF. ABL 50/F A. B. LEAO OU SIMILAR, COMPLETA, INCLUSIVE BRACO, LAMPADA, REATOR ALTO FATOR DE POTENCIA E INSTALACAO.  </v>
          </cell>
          <cell r="C4767" t="str">
            <v>Cj</v>
          </cell>
          <cell r="D4767">
            <v>442.22499999999997</v>
          </cell>
          <cell r="E4767">
            <v>353.78</v>
          </cell>
          <cell r="F4767" t="str">
            <v>SINAPI</v>
          </cell>
        </row>
        <row r="4768">
          <cell r="A4768" t="str">
            <v/>
          </cell>
          <cell r="D4768">
            <v>0</v>
          </cell>
        </row>
        <row r="4769">
          <cell r="A4769" t="str">
            <v>301825943</v>
          </cell>
          <cell r="B4769" t="str">
            <v xml:space="preserve">FORNECIMENTO E INSTALAÇÃO DE LÂMPADA FLUORESCENTE DE 40W  </v>
          </cell>
          <cell r="C4769" t="str">
            <v>Un</v>
          </cell>
          <cell r="D4769">
            <v>4.6750000000000007</v>
          </cell>
          <cell r="E4769">
            <v>3.74</v>
          </cell>
          <cell r="F4769" t="str">
            <v>SINAPI</v>
          </cell>
        </row>
        <row r="4770">
          <cell r="A4770" t="str">
            <v/>
          </cell>
          <cell r="D4770">
            <v>0</v>
          </cell>
        </row>
        <row r="4771">
          <cell r="A4771" t="str">
            <v>301826024</v>
          </cell>
          <cell r="B4771" t="str">
            <v xml:space="preserve">FORNECIMENTO E INSTALAÇÃO DE BENGALA DE PVC RÍGIDO 2", FAB.: TIGRE OU SIMILAR, INCLUSIVE FITA AÇO INOX E FIVELA PARA FIXAÇÃO.  </v>
          </cell>
          <cell r="C4771" t="str">
            <v>Un</v>
          </cell>
          <cell r="D4771">
            <v>77.887500000000003</v>
          </cell>
          <cell r="E4771">
            <v>62.31</v>
          </cell>
          <cell r="F4771" t="str">
            <v>SINAPI</v>
          </cell>
        </row>
        <row r="4772">
          <cell r="A4772" t="str">
            <v/>
          </cell>
          <cell r="D4772">
            <v>0</v>
          </cell>
        </row>
        <row r="4773">
          <cell r="A4773" t="str">
            <v>301826030</v>
          </cell>
          <cell r="B4773" t="str">
            <v xml:space="preserve">ASSENTAMENTO DE CHAVE DE BOIA AUTOMATICA,15A, SUPERIOR OU INFERIOR MARCA LENZ OU SIMILAR(INCLUSIVE O FORNECIMENTO DO MATERIAL).  </v>
          </cell>
          <cell r="C4773" t="str">
            <v>Un</v>
          </cell>
          <cell r="D4773">
            <v>39.537500000000001</v>
          </cell>
          <cell r="E4773">
            <v>31.63</v>
          </cell>
          <cell r="F4773" t="str">
            <v>SINAPI</v>
          </cell>
        </row>
        <row r="4774">
          <cell r="A4774" t="str">
            <v/>
          </cell>
          <cell r="D4774">
            <v>0</v>
          </cell>
        </row>
        <row r="4775">
          <cell r="A4775" t="str">
            <v>301826045</v>
          </cell>
          <cell r="B4775" t="str">
            <v xml:space="preserve">ASSENTAMENTO DE CHAVE REVERSORA BLINDADA 30A, 250 V, ELETROMAR OU SIMILAR, INCLUSIVE FORNECIMENTO DO MATERIAL.  </v>
          </cell>
          <cell r="C4775" t="str">
            <v>Un</v>
          </cell>
          <cell r="D4775">
            <v>119.53749999999999</v>
          </cell>
          <cell r="E4775">
            <v>95.63</v>
          </cell>
          <cell r="F4775" t="str">
            <v>SINAPI</v>
          </cell>
        </row>
        <row r="4776">
          <cell r="A4776" t="str">
            <v/>
          </cell>
          <cell r="D4776">
            <v>0</v>
          </cell>
        </row>
        <row r="4777">
          <cell r="A4777" t="str">
            <v>301901010</v>
          </cell>
          <cell r="B4777" t="str">
            <v xml:space="preserve">PONTO DE ESGOTO PARA BACIA SANITARIA, INCLUSIVE TUBULACOES E CONEXOES EM PVC RIGIDO SOLDAVEIS, ATE A COLUNA OU O SUB-COLETOR.  </v>
          </cell>
          <cell r="C4777" t="str">
            <v>Pt</v>
          </cell>
          <cell r="D4777">
            <v>47.5</v>
          </cell>
          <cell r="E4777">
            <v>38</v>
          </cell>
          <cell r="F4777" t="str">
            <v>SINAPI</v>
          </cell>
        </row>
        <row r="4778">
          <cell r="A4778" t="str">
            <v/>
          </cell>
          <cell r="D4778">
            <v>0</v>
          </cell>
        </row>
        <row r="4779">
          <cell r="A4779" t="str">
            <v>301901020</v>
          </cell>
          <cell r="B4779" t="str">
            <v xml:space="preserve">PONTO DE ESGOTO PARA PIA OU LAVANDARIA,INCLUSIVE TUBULACOES E CONEXOES EM PVC RIGIDO SOLDAVEIS, ATE A COLUNA OU O SUB-COLETOR.  </v>
          </cell>
          <cell r="C4779" t="str">
            <v>Pt</v>
          </cell>
          <cell r="D4779">
            <v>48.375</v>
          </cell>
          <cell r="E4779">
            <v>38.700000000000003</v>
          </cell>
          <cell r="F4779" t="str">
            <v>SINAPI</v>
          </cell>
        </row>
        <row r="4780">
          <cell r="A4780" t="str">
            <v/>
          </cell>
          <cell r="D4780">
            <v>0</v>
          </cell>
        </row>
        <row r="4781">
          <cell r="A4781" t="str">
            <v>301901030</v>
          </cell>
          <cell r="B4781" t="str">
            <v xml:space="preserve"> PONTO DE ESGOTO PARA LAVATORIO OU MICTORIO, INCLUSIVE TUBULACOES E CONEXOES EM PVC RIGIDO SOLDAVEIS, ATE A COLUNA OU O SUB-COLETOR   </v>
          </cell>
          <cell r="C4781" t="str">
            <v>Pt</v>
          </cell>
          <cell r="D4781">
            <v>48.25</v>
          </cell>
          <cell r="E4781">
            <v>38.6</v>
          </cell>
          <cell r="F4781" t="str">
            <v>SINAPI</v>
          </cell>
        </row>
        <row r="4782">
          <cell r="A4782" t="str">
            <v/>
          </cell>
          <cell r="D4782">
            <v>0</v>
          </cell>
        </row>
        <row r="4783">
          <cell r="A4783" t="str">
            <v>301901040</v>
          </cell>
          <cell r="B4783" t="str">
            <v xml:space="preserve">PONTO DE ESGOTO PARA RALO SIFONADO, INCLUSIVE RALO, TUBULACOES E CONEXOES EM PVC RIGIDO SOLDAVEIS, ATE A COLUNA OU O SUB-COLETOR.  </v>
          </cell>
          <cell r="C4783" t="str">
            <v>Pt</v>
          </cell>
          <cell r="D4783">
            <v>53.487499999999997</v>
          </cell>
          <cell r="E4783">
            <v>42.79</v>
          </cell>
          <cell r="F4783" t="str">
            <v>SINAPI</v>
          </cell>
        </row>
        <row r="4784">
          <cell r="A4784" t="str">
            <v/>
          </cell>
          <cell r="D4784">
            <v>0</v>
          </cell>
        </row>
        <row r="4785">
          <cell r="A4785" t="str">
            <v>301902010</v>
          </cell>
          <cell r="B4785" t="str">
            <v xml:space="preserve">PONTO DE AGUA, INCLUSIVE TUBULACOES E CONEXOES DE PVC RIGIDO ROSQUEAVEL E ABERTURA DE RASGOS EM ALVENARIA,ATE O REGISTRO GERAL DO AMBIENTE.  </v>
          </cell>
          <cell r="C4785" t="str">
            <v>Pt</v>
          </cell>
          <cell r="D4785">
            <v>62.862499999999997</v>
          </cell>
          <cell r="E4785">
            <v>50.29</v>
          </cell>
          <cell r="F4785" t="str">
            <v>SINAPI</v>
          </cell>
        </row>
        <row r="4786">
          <cell r="A4786" t="str">
            <v/>
          </cell>
          <cell r="D4786">
            <v>0</v>
          </cell>
        </row>
        <row r="4787">
          <cell r="A4787" t="str">
            <v>301902020</v>
          </cell>
          <cell r="B4787" t="str">
            <v xml:space="preserve">PONTO DE AGUA, INCLUSIVE TUBULACOES E CONEXOES DE PVC RIGIDO SOLDAVEL E ABERTURA DE RASGOS EM ALVENARIA, ATE O REGISTRO GERAL DO AMBIENTE.  </v>
          </cell>
          <cell r="C4787" t="str">
            <v>Pt</v>
          </cell>
          <cell r="D4787">
            <v>37.450000000000003</v>
          </cell>
          <cell r="E4787">
            <v>29.96</v>
          </cell>
          <cell r="F4787" t="str">
            <v>SINAPI</v>
          </cell>
        </row>
        <row r="4788">
          <cell r="A4788" t="str">
            <v/>
          </cell>
          <cell r="D4788">
            <v>0</v>
          </cell>
        </row>
        <row r="4789">
          <cell r="A4789" t="str">
            <v>301903010</v>
          </cell>
          <cell r="B4789" t="str">
            <v xml:space="preserve">FORNECIMENTO E ASSENTAMENTO DE TUBOS DE PVC RIGIDO SOLDAVEIS, DIAM.40 MM, PARA VENTILACAO DE ESGOTO.  </v>
          </cell>
          <cell r="C4789" t="str">
            <v>m</v>
          </cell>
          <cell r="D4789">
            <v>7.25</v>
          </cell>
          <cell r="E4789">
            <v>5.8</v>
          </cell>
          <cell r="F4789" t="str">
            <v>SINAPI</v>
          </cell>
        </row>
        <row r="4790">
          <cell r="A4790" t="str">
            <v/>
          </cell>
          <cell r="D4790">
            <v>0</v>
          </cell>
        </row>
        <row r="4791">
          <cell r="A4791" t="str">
            <v>301903020</v>
          </cell>
          <cell r="B4791" t="str">
            <v xml:space="preserve">FORNECIMENTO E ASSENTAMENTO DE TUBOS DE PVC RIGIDO SOLDAVEIS, DIAM.50 MM, PARA VENTILACAO DE ESGOTO.  </v>
          </cell>
          <cell r="C4791" t="str">
            <v>m</v>
          </cell>
          <cell r="D4791">
            <v>10.149999999999999</v>
          </cell>
          <cell r="E4791">
            <v>8.1199999999999992</v>
          </cell>
          <cell r="F4791" t="str">
            <v>SINAPI</v>
          </cell>
        </row>
        <row r="4792">
          <cell r="A4792" t="str">
            <v/>
          </cell>
          <cell r="D4792">
            <v>0</v>
          </cell>
        </row>
        <row r="4793">
          <cell r="A4793" t="str">
            <v>301903030</v>
          </cell>
          <cell r="B4793" t="str">
            <v xml:space="preserve">FORNECIMENTO E ASSENTAMENTO DE TUBOS DE PVC RIGIDO SOLDAVEIS, DIAM.75 MM, PARA COLUNAS DE ESGOTO, VENTILACAO OU AGUAS PLUVIAIS.  </v>
          </cell>
          <cell r="C4793" t="str">
            <v>m</v>
          </cell>
          <cell r="D4793">
            <v>13.587499999999999</v>
          </cell>
          <cell r="E4793">
            <v>10.87</v>
          </cell>
          <cell r="F4793" t="str">
            <v>SINAPI</v>
          </cell>
        </row>
        <row r="4794">
          <cell r="A4794" t="str">
            <v/>
          </cell>
          <cell r="D4794">
            <v>0</v>
          </cell>
        </row>
        <row r="4795">
          <cell r="A4795" t="str">
            <v>301903040</v>
          </cell>
          <cell r="B4795" t="str">
            <v xml:space="preserve">FORNECIMENTO E ASSENTAMENTO DE TUBOS DE PVC RIGIDO SOLDAVEIS, DIAM.100 MM, PARA COLUNAS DE ESGOTO, VENTILACAO OU AGUAS PLUVIAIS.  </v>
          </cell>
          <cell r="C4795" t="str">
            <v>m</v>
          </cell>
          <cell r="D4795">
            <v>17.224999999999998</v>
          </cell>
          <cell r="E4795">
            <v>13.78</v>
          </cell>
          <cell r="F4795" t="str">
            <v>SINAPI</v>
          </cell>
        </row>
        <row r="4796">
          <cell r="A4796" t="str">
            <v/>
          </cell>
          <cell r="D4796">
            <v>0</v>
          </cell>
        </row>
        <row r="4797">
          <cell r="A4797" t="str">
            <v>301904040</v>
          </cell>
          <cell r="B4797" t="str">
            <v xml:space="preserve">FORNECIMENTO E ASSENTAMENTO DE TUBOS DE PVC RIGIDO SOLDAVEIS DIAM. 100 MM, PARA COLETORES E SUB-COLETORES DE ESGOTO OU AGUAS PLUVIAIS, INCLUSIVE ABERTURA E FECHAMENTO DE VALAS.  </v>
          </cell>
          <cell r="C4797" t="str">
            <v>m</v>
          </cell>
          <cell r="D4797">
            <v>18.3125</v>
          </cell>
          <cell r="E4797">
            <v>14.65</v>
          </cell>
          <cell r="F4797" t="str">
            <v>SINAPI</v>
          </cell>
        </row>
        <row r="4798">
          <cell r="A4798" t="str">
            <v/>
          </cell>
          <cell r="D4798">
            <v>0</v>
          </cell>
        </row>
        <row r="4799">
          <cell r="A4799" t="str">
            <v>301905020</v>
          </cell>
          <cell r="B4799" t="str">
            <v xml:space="preserve">FORNECIMENTO E ASSENTAMENTO DE TUBOS SOLDAVEIS DE PVC RIGIDO DIAM. 25 MM, INCLUSIVE CONEXOES E ABERTURA DE RASGOS EM ALVENARIA, PARA COLUNAS DE AGUA.  </v>
          </cell>
          <cell r="C4799" t="str">
            <v>m</v>
          </cell>
          <cell r="D4799">
            <v>7.5749999999999993</v>
          </cell>
          <cell r="E4799">
            <v>6.06</v>
          </cell>
          <cell r="F4799" t="str">
            <v>SINAPI</v>
          </cell>
        </row>
        <row r="4800">
          <cell r="A4800" t="str">
            <v/>
          </cell>
          <cell r="D4800">
            <v>0</v>
          </cell>
        </row>
        <row r="4801">
          <cell r="A4801" t="str">
            <v>301905030</v>
          </cell>
          <cell r="B4801" t="str">
            <v xml:space="preserve">FORNECIMENTO E ASSENTAMENTO DE TUBOS SOLDAVEIS DE PVC RIGIDO DIAM. 32 MM, INCLUSIVE CONEXOES E ABERTURA DE RASGOS EM ALVENARIA, PARA COLUNAS DE AGUA.  </v>
          </cell>
          <cell r="C4801" t="str">
            <v>m</v>
          </cell>
          <cell r="D4801">
            <v>11.850000000000001</v>
          </cell>
          <cell r="E4801">
            <v>9.48</v>
          </cell>
          <cell r="F4801" t="str">
            <v>SINAPI</v>
          </cell>
        </row>
        <row r="4802">
          <cell r="A4802" t="str">
            <v/>
          </cell>
          <cell r="D4802">
            <v>0</v>
          </cell>
        </row>
        <row r="4803">
          <cell r="A4803" t="str">
            <v>301905040</v>
          </cell>
          <cell r="B4803" t="str">
            <v xml:space="preserve">FORNECIMENTO E ASSENTAMENTO DE TUBOS SOLDAVEIS DE PVC RIGIDO DIAM. 40 MM, INCLUSIVE CONEXOES E ABERTURA DE RASGOS EM ALVENARIA, PARA COLUNAS DE AGUA.  </v>
          </cell>
          <cell r="C4803" t="str">
            <v>m</v>
          </cell>
          <cell r="D4803">
            <v>14.5</v>
          </cell>
          <cell r="E4803">
            <v>11.6</v>
          </cell>
          <cell r="F4803" t="str">
            <v>SINAPI</v>
          </cell>
        </row>
        <row r="4804">
          <cell r="A4804" t="str">
            <v/>
          </cell>
          <cell r="D4804">
            <v>0</v>
          </cell>
        </row>
        <row r="4805">
          <cell r="A4805" t="str">
            <v>301905050</v>
          </cell>
          <cell r="B4805" t="str">
            <v xml:space="preserve">FORNECIMENTO E ASSENTAMENTO DE TUBOS SOLDAVEIS DE PVC RIGIDO DIAM. 50 MM, INCLUSIVE CONEXOES E ABERTURA DE RASGOS EM ALVENARIA, PARA COLUNAS DE AGUA.  </v>
          </cell>
          <cell r="C4805" t="str">
            <v>m</v>
          </cell>
          <cell r="D4805">
            <v>16.375</v>
          </cell>
          <cell r="E4805">
            <v>13.1</v>
          </cell>
          <cell r="F4805" t="str">
            <v>SINAPI</v>
          </cell>
        </row>
        <row r="4806">
          <cell r="A4806" t="str">
            <v/>
          </cell>
          <cell r="D4806">
            <v>0</v>
          </cell>
        </row>
        <row r="4807">
          <cell r="A4807" t="str">
            <v>301905060</v>
          </cell>
          <cell r="B4807" t="str">
            <v xml:space="preserve">FORNECIMENTO E ASSENTAMENTO DE TUBOS SOLDAVEIS DE PVC RIGIDO DIAM. 60 MM, INCLUSIVE CONEXOES E ABERTURA DE RASGOS EM ALVENARIA, PARA COLUNAS DE AGUA.  </v>
          </cell>
          <cell r="C4807" t="str">
            <v>m</v>
          </cell>
          <cell r="D4807">
            <v>25.412499999999998</v>
          </cell>
          <cell r="E4807">
            <v>20.329999999999998</v>
          </cell>
          <cell r="F4807" t="str">
            <v>SINAPI</v>
          </cell>
        </row>
        <row r="4808">
          <cell r="A4808" t="str">
            <v/>
          </cell>
          <cell r="D4808">
            <v>0</v>
          </cell>
        </row>
        <row r="4809">
          <cell r="A4809" t="str">
            <v>301905070</v>
          </cell>
          <cell r="B4809" t="str">
            <v xml:space="preserve">FORNECIMENTO E ASSENTAMENTO DE TUBOS SOLDAVEIS DE PVC RIGIDO DIAM. 75 MM, INCLUSIVE CONEXOES E ABERTURA DE RASGOS EM ALVENARIA, PARA COLUNAS DE AGUA.  </v>
          </cell>
          <cell r="C4809" t="str">
            <v>m</v>
          </cell>
          <cell r="D4809">
            <v>36.162500000000001</v>
          </cell>
          <cell r="E4809">
            <v>28.93</v>
          </cell>
          <cell r="F4809" t="str">
            <v>SINAPI</v>
          </cell>
        </row>
        <row r="4810">
          <cell r="A4810" t="str">
            <v/>
          </cell>
          <cell r="D4810">
            <v>0</v>
          </cell>
        </row>
        <row r="4811">
          <cell r="A4811" t="str">
            <v>301906010</v>
          </cell>
          <cell r="B4811" t="str">
            <v xml:space="preserve">CAIXA COLETORA DE INSPECAO OU DE AREIA C/ PAREDES EM ALVENARIA , LAJE DE TAMPA E DE FUNDO EM CONCRETO, REVESTIDA INTERNAMENTE COM ARGAMASSA DE CIMENTO E AREIA 1:4,DIMENSOES INTERNAS 0,50 X 0,50 M, COM PROFUNDIDADE ATE 0,8M.  </v>
          </cell>
          <cell r="C4811" t="str">
            <v>Un</v>
          </cell>
          <cell r="D4811">
            <v>188.08750000000001</v>
          </cell>
          <cell r="E4811">
            <v>150.47</v>
          </cell>
          <cell r="F4811" t="str">
            <v>SINAPI</v>
          </cell>
        </row>
        <row r="4812">
          <cell r="A4812" t="str">
            <v/>
          </cell>
          <cell r="D4812">
            <v>0</v>
          </cell>
        </row>
        <row r="4813">
          <cell r="A4813" t="str">
            <v>301906020</v>
          </cell>
          <cell r="B4813" t="str">
            <v xml:space="preserve">CAIXA COLETORA DE INSPECAO OU DE AREIA C/ PAREDES EM ALVENARIA, LAJE DE TAMPA E DE FUNDO EM CONCRETO, REVESTIDA INTERNAMENTE COM ARGAMASSA DE CIMENTO E AREIA 1:4, DIMENSOES INTERNAS 0,60 X 0,60 M, COM PROFUNDIDADE ATE 1,0M.  </v>
          </cell>
          <cell r="C4813" t="str">
            <v>Un</v>
          </cell>
          <cell r="D4813">
            <v>265.17499999999995</v>
          </cell>
          <cell r="E4813">
            <v>212.14</v>
          </cell>
          <cell r="F4813" t="str">
            <v>SINAPI</v>
          </cell>
        </row>
        <row r="4814">
          <cell r="A4814" t="str">
            <v/>
          </cell>
          <cell r="D4814">
            <v>0</v>
          </cell>
        </row>
        <row r="4815">
          <cell r="A4815" t="str">
            <v>301906030</v>
          </cell>
          <cell r="B4815" t="str">
            <v xml:space="preserve">CAIXA DE GORDURA COM PAREDES EM ALVENARIA,LAJE DE TAMPA E DE FUNDO EM CONCRETO, REVESTIDA INTERNAMENTE COM ARGAMASSA DE CIMENTO E AREIA 1:4, DIMENSOES INTERNAS 0,50 X 0,50 X 0,50 M COM CHICANA DE CONCRETO.  </v>
          </cell>
          <cell r="C4815" t="str">
            <v>Un</v>
          </cell>
          <cell r="D4815">
            <v>170.5</v>
          </cell>
          <cell r="E4815">
            <v>136.4</v>
          </cell>
          <cell r="F4815" t="str">
            <v>SINAPI</v>
          </cell>
        </row>
        <row r="4816">
          <cell r="A4816" t="str">
            <v/>
          </cell>
          <cell r="D4816">
            <v>0</v>
          </cell>
        </row>
        <row r="4817">
          <cell r="A4817" t="str">
            <v>301907010</v>
          </cell>
          <cell r="B4817" t="str">
            <v xml:space="preserve">FORNECIMENTO E ASSENTAMENTO DE BACIA SANITARIA DE LOUCA BRANCA, CELITE, LINHA SAVEIRO OU SIMILAR, INCLUSIVE TAMPA E ACESSORIOS CORRESPONDENTES.  </v>
          </cell>
          <cell r="C4817" t="str">
            <v>Cj</v>
          </cell>
          <cell r="D4817">
            <v>113.48750000000001</v>
          </cell>
          <cell r="E4817">
            <v>90.79</v>
          </cell>
          <cell r="F4817" t="str">
            <v>SINAPI</v>
          </cell>
        </row>
        <row r="4818">
          <cell r="A4818" t="str">
            <v/>
          </cell>
          <cell r="D4818">
            <v>0</v>
          </cell>
        </row>
        <row r="4819">
          <cell r="A4819" t="str">
            <v>301907020</v>
          </cell>
          <cell r="B4819" t="str">
            <v xml:space="preserve">FORNECIMENTO E ASSENTAMENTO DE BACIA SANITARIA COM CAIXA ACOPLADA, LOUCA BRANCA, CELITE, LINHA SAVEIRO OU SIMILAR, INCLUSIVE TAMPA E ACESSORIOS CORRESPONDENTES.  </v>
          </cell>
          <cell r="C4819" t="str">
            <v>Cj</v>
          </cell>
          <cell r="D4819">
            <v>236.61249999999998</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 xml:space="preserve">FORNECIMENTO E ASSENTAMENTO DE LAVATORIO SIMPLES, GRANDE, SEM COLUNA, DE LOUCA BRANCA, CELITE,LINHA SAVEIRO OU SIMILAR, INCLUSIVE ACESSORIOS CORRESPONDENTES.  </v>
          </cell>
          <cell r="C4823" t="str">
            <v>Cj</v>
          </cell>
          <cell r="D4823">
            <v>63.625</v>
          </cell>
          <cell r="E4823">
            <v>50.9</v>
          </cell>
          <cell r="F4823" t="str">
            <v>SINAPI</v>
          </cell>
        </row>
        <row r="4824">
          <cell r="A4824" t="str">
            <v/>
          </cell>
          <cell r="D4824">
            <v>0</v>
          </cell>
        </row>
        <row r="4825">
          <cell r="A4825" t="str">
            <v>301907034</v>
          </cell>
          <cell r="B4825" t="str">
            <v xml:space="preserve"> FORNECIMENTO E ASSENTAMENTO  DE SIFÃO COPO  PVC CROMADO 1"  </v>
          </cell>
          <cell r="C4825" t="str">
            <v>Un</v>
          </cell>
          <cell r="D4825">
            <v>30.4</v>
          </cell>
          <cell r="E4825">
            <v>24.32</v>
          </cell>
          <cell r="F4825" t="str">
            <v>SINAPI</v>
          </cell>
        </row>
        <row r="4826">
          <cell r="A4826" t="str">
            <v/>
          </cell>
          <cell r="D4826">
            <v>0</v>
          </cell>
        </row>
        <row r="4827">
          <cell r="A4827" t="str">
            <v>301907035</v>
          </cell>
          <cell r="B4827" t="str">
            <v xml:space="preserve"> FORNECIMENTO E ASSENTAMENTO DE CUBA DE LOUÇA DECA CÓD L-50 OU SIMILAR INCLUSIVE  E VÁLVULA DE PVC CROMADA.   </v>
          </cell>
          <cell r="C4827" t="str">
            <v>Un</v>
          </cell>
          <cell r="D4827">
            <v>83.474999999999994</v>
          </cell>
          <cell r="E4827">
            <v>66.78</v>
          </cell>
          <cell r="F4827" t="str">
            <v>SINAPI</v>
          </cell>
        </row>
        <row r="4828">
          <cell r="A4828" t="str">
            <v/>
          </cell>
          <cell r="D4828">
            <v>0</v>
          </cell>
        </row>
        <row r="4829">
          <cell r="A4829" t="str">
            <v>301907036</v>
          </cell>
          <cell r="B4829"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4829" t="str">
            <v>Un</v>
          </cell>
          <cell r="D4829">
            <v>63.625</v>
          </cell>
          <cell r="E4829">
            <v>50.9</v>
          </cell>
          <cell r="F4829" t="str">
            <v>SINAPI</v>
          </cell>
        </row>
        <row r="4830">
          <cell r="A4830" t="str">
            <v/>
          </cell>
          <cell r="D4830">
            <v>0</v>
          </cell>
        </row>
        <row r="4831">
          <cell r="A4831" t="str">
            <v>301907037</v>
          </cell>
          <cell r="B4831" t="str">
            <v xml:space="preserve">FORNECIMENTO E INSTALAÇÃO DE TANQUE DE LOUÇA, COM COLUNA, 30 LITROS, COR BRANCA, FAB:CELITE OU SIMILAR,INCLUSIVE  SIFÃO COPO PARA TANQUE DE 1 1/4"X 1 1/2"EM PVC  E VÁLVULA DE ESCOAMENTO EM PVC, PARA TANQUE DE 1 1/4".  </v>
          </cell>
          <cell r="C4831" t="str">
            <v>Un</v>
          </cell>
          <cell r="D4831">
            <v>363.22499999999997</v>
          </cell>
          <cell r="E4831">
            <v>290.58</v>
          </cell>
          <cell r="F4831" t="str">
            <v>SINAPI</v>
          </cell>
        </row>
        <row r="4832">
          <cell r="A4832" t="str">
            <v/>
          </cell>
          <cell r="D4832">
            <v>0</v>
          </cell>
        </row>
        <row r="4833">
          <cell r="A4833" t="str">
            <v>301907060</v>
          </cell>
          <cell r="B4833" t="str">
            <v xml:space="preserve">FORNECIMENTO E ASSENTAMENTO DE MICTORIO SIFONADO PARA PAREDE DE LOUCA BRANCA CELITE LINHA INSTITUCIONAIS OU SIMILAR, INCLUSIVE ACESSORIOS CORRESPONDENTES.  </v>
          </cell>
          <cell r="C4833" t="str">
            <v>Cj</v>
          </cell>
          <cell r="D4833">
            <v>113.25</v>
          </cell>
          <cell r="E4833">
            <v>90.6</v>
          </cell>
          <cell r="F4833" t="str">
            <v>SINAPI</v>
          </cell>
        </row>
        <row r="4834">
          <cell r="A4834" t="str">
            <v/>
          </cell>
          <cell r="D4834">
            <v>0</v>
          </cell>
        </row>
        <row r="4835">
          <cell r="A4835" t="str">
            <v>301907070</v>
          </cell>
          <cell r="B4835" t="str">
            <v xml:space="preserve">FORNECIMENTO E ASSENTAMENTO DE SABONETEIRA DE LOUCA BRANCA,CELITE OU SIMILAR, NAS DIMENSOES 7.5 X 15 CM.  </v>
          </cell>
          <cell r="C4835" t="str">
            <v>Un</v>
          </cell>
          <cell r="D4835">
            <v>16.399999999999999</v>
          </cell>
          <cell r="E4835">
            <v>13.12</v>
          </cell>
          <cell r="F4835" t="str">
            <v>SINAPI</v>
          </cell>
        </row>
        <row r="4836">
          <cell r="A4836" t="str">
            <v/>
          </cell>
          <cell r="D4836">
            <v>0</v>
          </cell>
        </row>
        <row r="4837">
          <cell r="A4837" t="str">
            <v>301907080</v>
          </cell>
          <cell r="B4837" t="str">
            <v xml:space="preserve">FORNECIMENTO E ASSENTAMENTO DE CABIDE DE LOUCA BRANCA, CELITE OU SIMILAR, COM UM GANCHO.  </v>
          </cell>
          <cell r="C4837" t="str">
            <v>Un</v>
          </cell>
          <cell r="D4837">
            <v>11.875</v>
          </cell>
          <cell r="E4837">
            <v>9.5</v>
          </cell>
          <cell r="F4837" t="str">
            <v>SINAPI</v>
          </cell>
        </row>
        <row r="4838">
          <cell r="A4838" t="str">
            <v/>
          </cell>
          <cell r="D4838">
            <v>0</v>
          </cell>
        </row>
        <row r="4839">
          <cell r="A4839" t="str">
            <v>301907090</v>
          </cell>
          <cell r="B4839" t="str">
            <v xml:space="preserve">FORNECIMENTO E ASSENTAMENTO DE PAPELEIRA DE LOUCA BRANCA, CELITE OU SIMILAR,NAS DIMENSOES 15 X 15 CM.  </v>
          </cell>
          <cell r="C4839" t="str">
            <v>UD</v>
          </cell>
          <cell r="D4839">
            <v>19.625</v>
          </cell>
          <cell r="E4839">
            <v>15.7</v>
          </cell>
          <cell r="F4839" t="str">
            <v>SINAPI</v>
          </cell>
        </row>
        <row r="4840">
          <cell r="A4840" t="str">
            <v/>
          </cell>
          <cell r="D4840">
            <v>0</v>
          </cell>
        </row>
        <row r="4841">
          <cell r="A4841" t="str">
            <v>301907100</v>
          </cell>
          <cell r="B4841" t="str">
            <v xml:space="preserve">FORNECIMENTO ASSENTAMENTO DE PIA DE COZINHA COM CUBA SIMPLES DE ACO INOXIDAVEL, MEKAL OU SIMILAR,NAS DIMENSOES 0.40 X 0,34 X 0,15 M,INCLUSIVE ACESSORIOS CORRESPONDENTES.  </v>
          </cell>
          <cell r="C4841" t="str">
            <v>Cj</v>
          </cell>
          <cell r="D4841">
            <v>118.03750000000001</v>
          </cell>
          <cell r="E4841">
            <v>94.43</v>
          </cell>
          <cell r="F4841" t="str">
            <v>SINAPI</v>
          </cell>
        </row>
        <row r="4842">
          <cell r="A4842" t="str">
            <v/>
          </cell>
          <cell r="D4842">
            <v>0</v>
          </cell>
        </row>
        <row r="4843">
          <cell r="A4843" t="str">
            <v>301907170</v>
          </cell>
          <cell r="B4843" t="str">
            <v xml:space="preserve">FORNECIMENTO DE DUCHA MANUAL, ACQUA JET, REF. 2195 JR, FABRIMAR OU SIMILAR, INCLUSIVE FIXACAO.  </v>
          </cell>
          <cell r="C4843" t="str">
            <v>Un</v>
          </cell>
          <cell r="D4843">
            <v>66.474999999999994</v>
          </cell>
          <cell r="E4843">
            <v>53.18</v>
          </cell>
          <cell r="F4843" t="str">
            <v>SINAPI</v>
          </cell>
        </row>
        <row r="4844">
          <cell r="A4844" t="str">
            <v/>
          </cell>
          <cell r="D4844">
            <v>0</v>
          </cell>
        </row>
        <row r="4845">
          <cell r="A4845" t="str">
            <v>301907180</v>
          </cell>
          <cell r="B4845" t="str">
            <v xml:space="preserve">FORNECIMENTO DE CHUVEIRO COM ARTICULACAO, DIAMETRO DE 1/2 POL. COM ACABAMENTO CROMADO,REF. C 1991-FABRIMAR OU SIMILAR, INCLUSIVE FIXACAO  </v>
          </cell>
          <cell r="C4845" t="str">
            <v>Un</v>
          </cell>
          <cell r="D4845">
            <v>121.92500000000001</v>
          </cell>
          <cell r="E4845">
            <v>97.54</v>
          </cell>
          <cell r="F4845" t="str">
            <v>SINAPI</v>
          </cell>
        </row>
        <row r="4846">
          <cell r="A4846" t="str">
            <v/>
          </cell>
          <cell r="D4846">
            <v>0</v>
          </cell>
        </row>
        <row r="4847">
          <cell r="A4847" t="str">
            <v>301907200</v>
          </cell>
          <cell r="B4847" t="str">
            <v xml:space="preserve">FORNECIMENTO DE CHUVEIRO COM HASTE DE PLASTICO, DIAM. 1/2 POL. TIGRE OU SIMILAR, INCLUSIVE FIXACAO.  </v>
          </cell>
          <cell r="C4847" t="str">
            <v>UD</v>
          </cell>
          <cell r="D4847">
            <v>5.7249999999999996</v>
          </cell>
          <cell r="E4847">
            <v>4.58</v>
          </cell>
          <cell r="F4847" t="str">
            <v>SINAPI</v>
          </cell>
        </row>
        <row r="4848">
          <cell r="A4848" t="str">
            <v/>
          </cell>
          <cell r="D4848">
            <v>0</v>
          </cell>
        </row>
        <row r="4849">
          <cell r="A4849" t="str">
            <v>301907210</v>
          </cell>
          <cell r="B4849" t="str">
            <v xml:space="preserve"> FORNECIMENTO DE CAIXA DE DESCARGA DE SOBREPOR (TUBO ALTO), DE PLASTICO ( AKROS) OU SIMILAR, INCLUSIVE FIXACAO E ACESSORIOS CORRESPONDENTES.   </v>
          </cell>
          <cell r="C4849" t="str">
            <v>Cj</v>
          </cell>
          <cell r="D4849">
            <v>98.674999999999997</v>
          </cell>
          <cell r="E4849">
            <v>78.94</v>
          </cell>
          <cell r="F4849" t="str">
            <v>SINAPI</v>
          </cell>
        </row>
        <row r="4850">
          <cell r="A4850" t="str">
            <v/>
          </cell>
          <cell r="D4850">
            <v>0</v>
          </cell>
        </row>
        <row r="4851">
          <cell r="A4851" t="str">
            <v>301907250</v>
          </cell>
          <cell r="B4851" t="str">
            <v xml:space="preserve">FORNECIMENTO DE VALVULA DE DESCARGA COM REGISTRO, DOCOL OU SIMILAR, INCLUSIVE FIXACAO.  </v>
          </cell>
          <cell r="C4851" t="str">
            <v>Un</v>
          </cell>
          <cell r="D4851">
            <v>175.77500000000001</v>
          </cell>
          <cell r="E4851">
            <v>140.62</v>
          </cell>
          <cell r="F4851" t="str">
            <v>SINAPI</v>
          </cell>
        </row>
        <row r="4852">
          <cell r="A4852" t="str">
            <v/>
          </cell>
          <cell r="D4852">
            <v>0</v>
          </cell>
        </row>
        <row r="4853">
          <cell r="A4853" t="str">
            <v>301907260</v>
          </cell>
          <cell r="B4853" t="str">
            <v xml:space="preserve">FORNECIMENTO DE TORNEIRA DE PRESSAO PARA PIA DIAMETRO 1/2, REF. 1159 C-39, DECA OU SIMILAR, INCLUSIVE FIXACAO.  </v>
          </cell>
          <cell r="C4853" t="str">
            <v>Un</v>
          </cell>
          <cell r="D4853">
            <v>92.6875</v>
          </cell>
          <cell r="E4853">
            <v>74.150000000000006</v>
          </cell>
          <cell r="F4853" t="str">
            <v>SINAPI</v>
          </cell>
        </row>
        <row r="4854">
          <cell r="A4854" t="str">
            <v/>
          </cell>
          <cell r="D4854">
            <v>0</v>
          </cell>
        </row>
        <row r="4855">
          <cell r="A4855" t="str">
            <v>301907270</v>
          </cell>
          <cell r="B4855" t="str">
            <v xml:space="preserve">FORNECIMENTO DE TORNEIRA DE PRESSAO PARA PIA, COM ACABAMENTO CROMADO, DIAMETRO DE 1/2 POL., REF. 1158, JR FABRIMAR OU SIMILAR, INCLUSIVE FIXACAO.  </v>
          </cell>
          <cell r="C4855" t="str">
            <v>UD</v>
          </cell>
          <cell r="D4855">
            <v>32.987499999999997</v>
          </cell>
          <cell r="E4855">
            <v>26.39</v>
          </cell>
          <cell r="F4855" t="str">
            <v>SINAPI</v>
          </cell>
        </row>
        <row r="4856">
          <cell r="A4856" t="str">
            <v/>
          </cell>
          <cell r="D4856">
            <v>0</v>
          </cell>
        </row>
        <row r="4857">
          <cell r="A4857" t="str">
            <v>301907275</v>
          </cell>
          <cell r="B4857" t="str">
            <v xml:space="preserve">FORNECIMENTO DE TORNEIRA DE PRESSAO PARA PIA, COM ACABAMENTO CROMADO, DIAM. DE 1/2 POL., COM AREJADOR, REF.1158, LINHA C-33 SIGMA OU SIMILAR, INCLUSIVE FIXACAO.  </v>
          </cell>
          <cell r="C4857" t="str">
            <v>Un</v>
          </cell>
          <cell r="D4857">
            <v>32.987499999999997</v>
          </cell>
          <cell r="E4857">
            <v>26.39</v>
          </cell>
          <cell r="F4857" t="str">
            <v>SINAPI</v>
          </cell>
        </row>
        <row r="4858">
          <cell r="A4858" t="str">
            <v/>
          </cell>
          <cell r="D4858">
            <v>0</v>
          </cell>
        </row>
        <row r="4859">
          <cell r="A4859" t="str">
            <v>301907280</v>
          </cell>
          <cell r="B4859" t="str">
            <v xml:space="preserve">FORNECIMENTO DE TORNEIRA DE PRESSAO PARA LAVATORIO, COM ACABAMENTO CROMADO, DIAM.1/2" REF. 1193 C-39 DECA OU SIMILAR, INCLUSIVE FIXACAO.  </v>
          </cell>
          <cell r="C4859" t="str">
            <v>Un</v>
          </cell>
          <cell r="D4859">
            <v>103.21249999999999</v>
          </cell>
          <cell r="E4859">
            <v>82.57</v>
          </cell>
          <cell r="F4859" t="str">
            <v>SINAPI</v>
          </cell>
        </row>
        <row r="4860">
          <cell r="A4860" t="str">
            <v/>
          </cell>
          <cell r="D4860">
            <v>0</v>
          </cell>
        </row>
        <row r="4861">
          <cell r="A4861" t="str">
            <v>301907285</v>
          </cell>
          <cell r="B4861" t="str">
            <v xml:space="preserve">FORNECIMENTO DE TORNEIRA DE PRESSAO PARA LAVATORIO, COM ACABAMENTO CROMADO, DIAM.1/2 POL., REF.1190 DL, FABRIMAR OU SIMILAR, INCLUSIVE FIXACAO.  </v>
          </cell>
          <cell r="C4861" t="str">
            <v>Un</v>
          </cell>
          <cell r="D4861">
            <v>101.77500000000001</v>
          </cell>
          <cell r="E4861">
            <v>81.42</v>
          </cell>
          <cell r="F4861" t="str">
            <v>SINAPI</v>
          </cell>
        </row>
        <row r="4862">
          <cell r="A4862" t="str">
            <v/>
          </cell>
          <cell r="D4862">
            <v>0</v>
          </cell>
        </row>
        <row r="4863">
          <cell r="A4863" t="str">
            <v>301907290</v>
          </cell>
          <cell r="B4863" t="str">
            <v xml:space="preserve">FORNECIMENTO DE TORNEIRA DE PRESSAO PARA LAVATORIO, COM ACABAMENTO CROMADO,DIAMETRO DE 1/2 POL., REF.1193, LINHA C-33, SIGMA OU SIMILAR, INCLUSIVE FIXACAO.  </v>
          </cell>
          <cell r="C4863" t="str">
            <v>UD</v>
          </cell>
          <cell r="D4863">
            <v>30.75</v>
          </cell>
          <cell r="E4863">
            <v>24.6</v>
          </cell>
          <cell r="F4863" t="str">
            <v>SINAPI</v>
          </cell>
        </row>
        <row r="4864">
          <cell r="A4864" t="str">
            <v/>
          </cell>
          <cell r="D4864">
            <v>0</v>
          </cell>
        </row>
        <row r="4865">
          <cell r="A4865" t="str">
            <v>301907300</v>
          </cell>
          <cell r="B4865" t="str">
            <v xml:space="preserve">FORNECIMENTO DE TORNEIRA DE PRESSAO PARA LAVANDARIA, COM ACABAMENTO CROMADO,DIAMETRO DE 1/2 POL., REF.1152, FABRIMAR OU SIMILAR,LINHA JUNIOR, INCLUSIVE FIXACAO.  </v>
          </cell>
          <cell r="C4865" t="str">
            <v>Un</v>
          </cell>
          <cell r="D4865">
            <v>22.9375</v>
          </cell>
          <cell r="E4865">
            <v>18.350000000000001</v>
          </cell>
          <cell r="F4865" t="str">
            <v>SINAPI</v>
          </cell>
        </row>
        <row r="4866">
          <cell r="A4866" t="str">
            <v/>
          </cell>
          <cell r="D4866">
            <v>0</v>
          </cell>
        </row>
        <row r="4867">
          <cell r="A4867" t="str">
            <v>301907310</v>
          </cell>
          <cell r="B4867" t="str">
            <v xml:space="preserve">FORNECIMENTO DE TORNEIRA DE PRESSAO PARA LAVANDARIA, COM ACABAMENTO CROMADO, DIAMETRO DE 1/2 POL. REF.1153, LINHA C-33, SIGMA OU SIMILAR.  </v>
          </cell>
          <cell r="C4867" t="str">
            <v>UD</v>
          </cell>
          <cell r="D4867">
            <v>22.9375</v>
          </cell>
          <cell r="E4867">
            <v>18.350000000000001</v>
          </cell>
          <cell r="F4867" t="str">
            <v>SINAPI</v>
          </cell>
        </row>
        <row r="4868">
          <cell r="A4868" t="str">
            <v/>
          </cell>
          <cell r="D4868">
            <v>0</v>
          </cell>
        </row>
        <row r="4869">
          <cell r="A4869" t="str">
            <v>301907350</v>
          </cell>
          <cell r="B4869" t="str">
            <v xml:space="preserve">FORNECIMENTO DE REGISTRO DE PRESSAO COM CANOPLA ACABAMENTO CROMADO, REF.1416, DECA 50 OU SIMILAR, LINHA PRATA, DIAMETRO DE 3/4 POL.,INCLUSIVE FIXACAO.  </v>
          </cell>
          <cell r="C4869" t="str">
            <v>Un</v>
          </cell>
          <cell r="D4869">
            <v>87.362499999999997</v>
          </cell>
          <cell r="E4869">
            <v>69.89</v>
          </cell>
          <cell r="F4869" t="str">
            <v>SINAPI</v>
          </cell>
        </row>
        <row r="4870">
          <cell r="A4870" t="str">
            <v/>
          </cell>
          <cell r="D4870">
            <v>0</v>
          </cell>
        </row>
        <row r="4871">
          <cell r="A4871" t="str">
            <v>301907360</v>
          </cell>
          <cell r="B4871" t="str">
            <v xml:space="preserve">FORNECIMENTO DE REGISTRO DE PRESSAO COM CANOPLA, ACABAMENTO CROMADO, REF.1416, FABRIMAR OU SIMILAR, DIAMETRO DE 3/4 POL., INCLUSIVE FIXACAO.  </v>
          </cell>
          <cell r="C4871" t="str">
            <v>Un</v>
          </cell>
          <cell r="D4871">
            <v>61.924999999999997</v>
          </cell>
          <cell r="E4871">
            <v>49.54</v>
          </cell>
          <cell r="F4871" t="str">
            <v>SINAPI</v>
          </cell>
        </row>
        <row r="4872">
          <cell r="A4872" t="str">
            <v/>
          </cell>
          <cell r="D4872">
            <v>0</v>
          </cell>
        </row>
        <row r="4873">
          <cell r="A4873" t="str">
            <v>301907390</v>
          </cell>
          <cell r="B4873" t="str">
            <v xml:space="preserve">FORNECIMENTO DE REGISTRO DE GAVETA COM CANOPLA, ACABAMENTO CROMADO, REF.1509-C39,DECA OU SIMILAR, LINHA PRATA, DIAMETRO DE 3/4 POL.,INCLUSIVE FIXACAO.  </v>
          </cell>
          <cell r="C4873" t="str">
            <v>Un</v>
          </cell>
          <cell r="D4873">
            <v>68.674999999999997</v>
          </cell>
          <cell r="E4873">
            <v>54.94</v>
          </cell>
          <cell r="F4873" t="str">
            <v>SINAPI</v>
          </cell>
        </row>
        <row r="4874">
          <cell r="A4874" t="str">
            <v/>
          </cell>
          <cell r="D4874">
            <v>0</v>
          </cell>
        </row>
        <row r="4875">
          <cell r="A4875" t="str">
            <v>301907450</v>
          </cell>
          <cell r="B4875" t="str">
            <v xml:space="preserve">FORNECIMENTO DE REGISTRO DE GAVETA BRUTO, REF 1502, DECA OU SIMILAR, DIAMETRO DE 3/4 POL., INCLUSIVE FIXACAO.  </v>
          </cell>
          <cell r="C4875" t="str">
            <v>Un</v>
          </cell>
          <cell r="D4875">
            <v>32.6875</v>
          </cell>
          <cell r="E4875">
            <v>26.15</v>
          </cell>
          <cell r="F4875" t="str">
            <v>SINAPI</v>
          </cell>
        </row>
        <row r="4876">
          <cell r="A4876" t="str">
            <v/>
          </cell>
          <cell r="D4876">
            <v>0</v>
          </cell>
        </row>
        <row r="4877">
          <cell r="A4877" t="str">
            <v>301907460</v>
          </cell>
          <cell r="B4877" t="str">
            <v xml:space="preserve">FORNECIMENTO DE REGISTRO DE GAVETA BRUTO, REF 1502, DECA OU SIMILAR, DIAMETRO DE 1 POL., IN CLUSIVE FIXACAO.  </v>
          </cell>
          <cell r="C4877" t="str">
            <v>Un</v>
          </cell>
          <cell r="D4877">
            <v>44.087500000000006</v>
          </cell>
          <cell r="E4877">
            <v>35.270000000000003</v>
          </cell>
          <cell r="F4877" t="str">
            <v>SINAPI</v>
          </cell>
        </row>
        <row r="4878">
          <cell r="A4878" t="str">
            <v/>
          </cell>
          <cell r="D4878">
            <v>0</v>
          </cell>
        </row>
        <row r="4879">
          <cell r="A4879" t="str">
            <v>301907470</v>
          </cell>
          <cell r="B4879" t="str">
            <v xml:space="preserve">FORNECIMENTO DE REGISTRO DE GAVETA BRUTO, REF 1502, DECA OU SIMILAR, DIAMETRO DE 1.1/4 POL. INCLUSIVE FIXACAO.  </v>
          </cell>
          <cell r="C4879" t="str">
            <v>Un</v>
          </cell>
          <cell r="D4879">
            <v>60.637499999999996</v>
          </cell>
          <cell r="E4879">
            <v>48.51</v>
          </cell>
          <cell r="F4879" t="str">
            <v>SINAPI</v>
          </cell>
        </row>
        <row r="4880">
          <cell r="A4880" t="str">
            <v/>
          </cell>
          <cell r="D4880">
            <v>0</v>
          </cell>
        </row>
        <row r="4881">
          <cell r="A4881" t="str">
            <v>301907480</v>
          </cell>
          <cell r="B4881" t="str">
            <v xml:space="preserve">FORNECIMENTO DE REGISTRO DE GAVETA BRUTO, REF 1502, DECA OU SIMILAR, DIAMETRO DE 1.1/2 POL. INCLUSIVE FIXACAO.  </v>
          </cell>
          <cell r="C4881" t="str">
            <v>UD</v>
          </cell>
          <cell r="D4881">
            <v>67.787499999999994</v>
          </cell>
          <cell r="E4881">
            <v>54.23</v>
          </cell>
          <cell r="F4881" t="str">
            <v>SINAPI</v>
          </cell>
        </row>
        <row r="4882">
          <cell r="A4882" t="str">
            <v/>
          </cell>
          <cell r="D4882">
            <v>0</v>
          </cell>
        </row>
        <row r="4883">
          <cell r="A4883" t="str">
            <v>301907500</v>
          </cell>
          <cell r="B4883" t="str">
            <v xml:space="preserve">FORNECIMENTO DE REGISTRO DE GAVETA BRUTO, REF 1502, DECA OU SIMILAR, DIAM. 2. 1/2 POL., INCLUSIVE FIXACAO.  </v>
          </cell>
          <cell r="C4883" t="str">
            <v>UD</v>
          </cell>
          <cell r="D4883">
            <v>226.73749999999998</v>
          </cell>
          <cell r="E4883">
            <v>181.39</v>
          </cell>
          <cell r="F4883" t="str">
            <v>SINAPI</v>
          </cell>
        </row>
        <row r="4884">
          <cell r="A4884" t="str">
            <v/>
          </cell>
          <cell r="D4884">
            <v>0</v>
          </cell>
        </row>
        <row r="4885">
          <cell r="A4885" t="str">
            <v>301907525</v>
          </cell>
          <cell r="B4885" t="str">
            <v xml:space="preserve">FORNECIMENTO DE BOMBA 3/4 HP, INCLUSIVE ACESSORIOS, FIXACAO E INSTALACAO.  </v>
          </cell>
          <cell r="C4885" t="str">
            <v>Cj</v>
          </cell>
          <cell r="D4885">
            <v>527.73749999999995</v>
          </cell>
          <cell r="E4885">
            <v>422.19</v>
          </cell>
          <cell r="F4885" t="str">
            <v>SINAPI</v>
          </cell>
        </row>
        <row r="4886">
          <cell r="A4886" t="str">
            <v/>
          </cell>
          <cell r="D4886">
            <v>0</v>
          </cell>
        </row>
        <row r="4887">
          <cell r="A4887" t="str">
            <v>301907530</v>
          </cell>
          <cell r="B4887" t="str">
            <v xml:space="preserve">FORNECIMENTO DE VALVULA DE RETENCAO HORIZONTAL, DIAM. 1 POL., INCLUSIVE INSTALACAO.  </v>
          </cell>
          <cell r="C4887" t="str">
            <v>UD</v>
          </cell>
          <cell r="D4887">
            <v>42.525000000000006</v>
          </cell>
          <cell r="E4887">
            <v>34.020000000000003</v>
          </cell>
          <cell r="F4887" t="str">
            <v>SINAPI</v>
          </cell>
        </row>
        <row r="4888">
          <cell r="A4888" t="str">
            <v/>
          </cell>
          <cell r="D4888">
            <v>0</v>
          </cell>
        </row>
        <row r="4889">
          <cell r="A4889" t="str">
            <v>301907540</v>
          </cell>
          <cell r="B4889" t="str">
            <v xml:space="preserve">FORNECIMENTO DE VALVULA DE RETENCAO VERTICAL, DIAMETRO DE 1 POLEGADA, INCLUSIVE INSTALACAO.  </v>
          </cell>
          <cell r="C4889" t="str">
            <v>UD</v>
          </cell>
          <cell r="D4889">
            <v>28.975000000000001</v>
          </cell>
          <cell r="E4889">
            <v>23.18</v>
          </cell>
          <cell r="F4889" t="str">
            <v>SINAPI</v>
          </cell>
        </row>
        <row r="4890">
          <cell r="A4890" t="str">
            <v/>
          </cell>
          <cell r="D4890">
            <v>0</v>
          </cell>
        </row>
        <row r="4891">
          <cell r="A4891" t="str">
            <v>301907570</v>
          </cell>
          <cell r="B4891" t="str">
            <v xml:space="preserve">INSTALACAO DE TORNEIRA DE BOIA DIAM.3/4 POL., INCLUSIVE O FORNECIMENTO DA MESMA.  </v>
          </cell>
          <cell r="C4891" t="str">
            <v>UD</v>
          </cell>
          <cell r="D4891">
            <v>8.3874999999999993</v>
          </cell>
          <cell r="E4891">
            <v>6.71</v>
          </cell>
          <cell r="F4891" t="str">
            <v>SINAPI</v>
          </cell>
        </row>
        <row r="4892">
          <cell r="A4892" t="str">
            <v/>
          </cell>
          <cell r="D4892">
            <v>0</v>
          </cell>
        </row>
        <row r="4893">
          <cell r="A4893" t="str">
            <v>301908071</v>
          </cell>
          <cell r="B4893" t="str">
            <v xml:space="preserve">FORNECIMENTO E EXECUÇÃO DE CAMADA DE BRITA 50 EM SUMIDOURO E/OU FILTRO ANAERÓBICO  </v>
          </cell>
          <cell r="C4893" t="str">
            <v>m3</v>
          </cell>
          <cell r="D4893">
            <v>76.837500000000006</v>
          </cell>
          <cell r="E4893">
            <v>61.47</v>
          </cell>
          <cell r="F4893" t="str">
            <v>SINAPI</v>
          </cell>
        </row>
        <row r="4894">
          <cell r="A4894" t="str">
            <v/>
          </cell>
          <cell r="D4894">
            <v>0</v>
          </cell>
        </row>
        <row r="4895">
          <cell r="A4895" t="str">
            <v>302110028</v>
          </cell>
          <cell r="B4895" t="str">
            <v xml:space="preserve">EXECUCAO DE CAMADA DRENANTE COM BRITA 25MM, INCLUSIVE O FORNECIMENTO DA MESMA.  </v>
          </cell>
          <cell r="C4895" t="str">
            <v>m3</v>
          </cell>
          <cell r="D4895">
            <v>75.912499999999994</v>
          </cell>
          <cell r="E4895">
            <v>60.73</v>
          </cell>
          <cell r="F4895" t="str">
            <v>SINAPI</v>
          </cell>
        </row>
        <row r="4896">
          <cell r="A4896" t="str">
            <v/>
          </cell>
          <cell r="D4896">
            <v>0</v>
          </cell>
        </row>
        <row r="4897">
          <cell r="A4897" t="str">
            <v>302111010</v>
          </cell>
          <cell r="B4897" t="str">
            <v xml:space="preserve">COLOCACAO DE CALHA DE CONCRETO DE 0,30 M DE DIAMETRO, INCLUINDO CORTE DO TUBO, ESCAVACAO ATE 1,50M DE PROFUNDIDADE,REATERRO COMPACTADO E FORNECIMENTO DA MESMA.  </v>
          </cell>
          <cell r="C4897" t="str">
            <v>Un</v>
          </cell>
          <cell r="D4897">
            <v>71.762499999999989</v>
          </cell>
          <cell r="E4897">
            <v>57.41</v>
          </cell>
          <cell r="F4897" t="str">
            <v>SINAPI</v>
          </cell>
        </row>
        <row r="4898">
          <cell r="A4898" t="str">
            <v/>
          </cell>
          <cell r="D4898">
            <v>0</v>
          </cell>
        </row>
        <row r="4899">
          <cell r="A4899" t="str">
            <v>302501071</v>
          </cell>
          <cell r="B4899" t="str">
            <v xml:space="preserve">LIMPEZA GERAL DA OBRA (POR METRO QUADRADO DE CONSTRUÇÃO)  </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3.7874999999999996</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25.924999999999997</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12.962499999999999</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8.6374999999999993</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29.362499999999997</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0.97500000000000009</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1.7249999999999999</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1.0374999999999999</v>
          </cell>
          <cell r="E4967">
            <v>0.83</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0.86249999999999993</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0.73749999999999993</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 xml:space="preserve"> 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1.3375000000000001</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1.0374999999999999</v>
          </cell>
          <cell r="E5009">
            <v>0.83</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1.0374999999999999</v>
          </cell>
          <cell r="E5023">
            <v>0.83</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200.36249999999998</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1.1500000000000001</v>
          </cell>
          <cell r="E5065">
            <v>0.92</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0.91</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 xml:space="preserve">DESINSTALAÇÃO, REMOÇÃO E LIMPEZA DE SPLITS DE 7.000 / 9.000 / 12.000 BTUS, NÃO INCLUSO MÃO DE OBRA / PEÇAS NECESSÁRIAS PARA MANUTENÇÃO CORRETIVA E SERVIÇOS DE NATUREZA CIVIL - NOVA SEDE VÁRZEA </v>
          </cell>
          <cell r="C5081" t="str">
            <v>Un</v>
          </cell>
          <cell r="D5081">
            <v>868.82499999999993</v>
          </cell>
          <cell r="E5081">
            <v>695.06</v>
          </cell>
          <cell r="F5081" t="str">
            <v>SEDUC</v>
          </cell>
        </row>
        <row r="5082">
          <cell r="A5082" t="str">
            <v/>
          </cell>
          <cell r="D5082">
            <v>0</v>
          </cell>
        </row>
        <row r="5083">
          <cell r="A5083" t="str">
            <v>33.01.002</v>
          </cell>
          <cell r="B5083" t="str">
            <v xml:space="preserve">DESINSTALAÇÃO, REMOÇÃO E LIMPEZA DE SPLITS DE 18.000 / 24.000 / 30.000 BTUS, NÃO INCLUSO MÃO DE OBRA / PEÇAS NECESSÁRIAS PARA MANUTENÇÃO CORRETIVA E SERVIÇO DE NATUREZA CIVIL - NOVA SEDE VÁRZEA </v>
          </cell>
          <cell r="C5083" t="str">
            <v>Un</v>
          </cell>
          <cell r="D5083">
            <v>1303.2375</v>
          </cell>
          <cell r="E5083">
            <v>1042.5899999999999</v>
          </cell>
          <cell r="F5083" t="str">
            <v xml:space="preserve">SEDUC </v>
          </cell>
        </row>
        <row r="5084">
          <cell r="A5084" t="str">
            <v/>
          </cell>
          <cell r="D5084">
            <v>0</v>
          </cell>
        </row>
        <row r="5085">
          <cell r="A5085" t="str">
            <v>33.01.003</v>
          </cell>
          <cell r="B5085" t="str">
            <v xml:space="preserve">DESINSTALAÇÃO, REMOÇÃO E LIMPEZA DE SPLITS DE 36.000 / 48.000 / 60.000 BTUS, NÃO INCLUSO MÃO DE OBRA / PEÇAS NECESSÁRIAS PARA MANUTENÇÃO CORRETIVA E SERVIÇO DE NATUREZA CIVIL - NOVA SEDE VÁRZEA </v>
          </cell>
          <cell r="C5085" t="str">
            <v>Un</v>
          </cell>
          <cell r="D5085">
            <v>1785.4750000000001</v>
          </cell>
          <cell r="E5085">
            <v>1428.38</v>
          </cell>
          <cell r="F5085" t="str">
            <v xml:space="preserve">SEDUC </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 xml:space="preserve">SEDUC </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3573.2749999999996</v>
          </cell>
          <cell r="E5089">
            <v>2858.62</v>
          </cell>
          <cell r="F5089" t="str">
            <v xml:space="preserve">SEDUC </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 xml:space="preserve"> 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 xml:space="preserve"> 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 xml:space="preserve"> 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 xml:space="preserve"> 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 xml:space="preserve"> 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 xml:space="preserve"> 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 xml:space="preserve"> 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 xml:space="preserve"> 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 xml:space="preserve"> 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 xml:space="preserve"> 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 xml:space="preserve"> 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 xml:space="preserve"> 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 xml:space="preserve"> 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 xml:space="preserve"> 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 xml:space="preserve"> 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 xml:space="preserve"> 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 xml:space="preserve"> 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 xml:space="preserve"> 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 xml:space="preserve">SEDUC </v>
          </cell>
        </row>
        <row r="5148">
          <cell r="A5148" t="str">
            <v/>
          </cell>
          <cell r="D5148">
            <v>0</v>
          </cell>
        </row>
        <row r="5149">
          <cell r="A5149" t="str">
            <v>33.03.002</v>
          </cell>
          <cell r="B5149" t="str">
            <v xml:space="preserve">FORNECIMENTO E INSTALAÇÃO DE DIFUSOR ALS-D S=2 1.000MM - NOVA SEDE VÁRZEA </v>
          </cell>
          <cell r="C5149" t="str">
            <v>Un</v>
          </cell>
          <cell r="D5149">
            <v>112.83749999999999</v>
          </cell>
          <cell r="E5149">
            <v>90.27</v>
          </cell>
          <cell r="F5149" t="str">
            <v xml:space="preserve">SEDUC </v>
          </cell>
        </row>
        <row r="5150">
          <cell r="A5150" t="str">
            <v/>
          </cell>
          <cell r="D5150">
            <v>0</v>
          </cell>
        </row>
        <row r="5151">
          <cell r="A5151" t="str">
            <v>33.03.004</v>
          </cell>
          <cell r="B5151" t="str">
            <v xml:space="preserve">FORNECIMENTO E INSTALAÇÃO DE DIFUSOR ALS-D S=2 1.100MM - NOVA SEDE VÁRZEA </v>
          </cell>
          <cell r="C5151" t="str">
            <v>Un</v>
          </cell>
          <cell r="D5151">
            <v>123.7625</v>
          </cell>
          <cell r="E5151">
            <v>99.01</v>
          </cell>
          <cell r="F5151" t="str">
            <v xml:space="preserve">SEDUC </v>
          </cell>
        </row>
        <row r="5152">
          <cell r="A5152" t="str">
            <v/>
          </cell>
          <cell r="D5152">
            <v>0</v>
          </cell>
        </row>
        <row r="5153">
          <cell r="A5153" t="str">
            <v>33.03.005</v>
          </cell>
          <cell r="B5153" t="str">
            <v xml:space="preserve">FORNECIMENTO E INSTALAÇÃO DE DIFUSOR ADQ-1/A 12" X 9" - NOVA A SEDE VÁRZEA </v>
          </cell>
          <cell r="C5153" t="str">
            <v>Un</v>
          </cell>
          <cell r="D5153">
            <v>58.650000000000006</v>
          </cell>
          <cell r="E5153">
            <v>46.92</v>
          </cell>
          <cell r="F5153" t="str">
            <v xml:space="preserve">SEDUC </v>
          </cell>
        </row>
        <row r="5154">
          <cell r="A5154" t="str">
            <v/>
          </cell>
          <cell r="D5154">
            <v>0</v>
          </cell>
        </row>
        <row r="5155">
          <cell r="A5155" t="str">
            <v>33.03.006</v>
          </cell>
          <cell r="B5155" t="str">
            <v xml:space="preserve">FORNECIMENTO E INSTALAÇÃO DE DIFUSOR ADQ-4/A  MR 12" X 12" - NOVA A SEDE VÁRZEA </v>
          </cell>
          <cell r="C5155" t="str">
            <v>Un</v>
          </cell>
          <cell r="D5155">
            <v>82.5625</v>
          </cell>
          <cell r="E5155">
            <v>66.05</v>
          </cell>
          <cell r="F5155" t="str">
            <v xml:space="preserve">SEDUC </v>
          </cell>
        </row>
        <row r="5156">
          <cell r="A5156" t="str">
            <v/>
          </cell>
          <cell r="D5156">
            <v>0</v>
          </cell>
        </row>
        <row r="5157">
          <cell r="A5157" t="str">
            <v>33.03.007</v>
          </cell>
          <cell r="B5157" t="str">
            <v xml:space="preserve">FORNECIMENTO E INSTALAÇÃO DE DIFUSOR ADQ-1/A MR 12" X 6" - NOVA A SEDE VÁRZEA </v>
          </cell>
          <cell r="C5157" t="str">
            <v>Un</v>
          </cell>
          <cell r="D5157">
            <v>47.474999999999994</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208.35000000000002</v>
          </cell>
          <cell r="E5161">
            <v>166.68</v>
          </cell>
          <cell r="F5161" t="str">
            <v xml:space="preserve">SEDUC </v>
          </cell>
        </row>
        <row r="5162">
          <cell r="A5162" t="str">
            <v/>
          </cell>
          <cell r="D5162">
            <v>0</v>
          </cell>
        </row>
        <row r="5163">
          <cell r="A5163" t="str">
            <v>33.03.010</v>
          </cell>
          <cell r="B5163" t="str">
            <v xml:space="preserve">FORNECIMENTO E INSTALAÇÃO DE DAMPER RL - B 800 X 705 - NOVA SEDE VÁRZEA </v>
          </cell>
          <cell r="C5163" t="str">
            <v>Un</v>
          </cell>
          <cell r="D5163">
            <v>216.20000000000002</v>
          </cell>
          <cell r="E5163">
            <v>172.96</v>
          </cell>
          <cell r="F5163" t="str">
            <v>SEDUC</v>
          </cell>
        </row>
        <row r="5164">
          <cell r="A5164" t="str">
            <v/>
          </cell>
          <cell r="D5164">
            <v>0</v>
          </cell>
        </row>
        <row r="5165">
          <cell r="A5165" t="str">
            <v>33.03.011</v>
          </cell>
          <cell r="B5165" t="str">
            <v xml:space="preserve">FORNECIMENTO E INSTALAÇÃO DE DAMPER RL - B 980 X 655 - NOVA SEDE VÁRZEA </v>
          </cell>
          <cell r="C5165" t="str">
            <v>Un</v>
          </cell>
          <cell r="D5165">
            <v>236.97500000000002</v>
          </cell>
          <cell r="E5165">
            <v>189.58</v>
          </cell>
          <cell r="F5165" t="str">
            <v xml:space="preserve">SEDUC </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 xml:space="preserve">FORNECIMENTO E INSTALAÇÃO DE DAMPER RL - B 500 X 455 - NOVA SEDE VÁRZEA </v>
          </cell>
          <cell r="C5169" t="str">
            <v>Un</v>
          </cell>
          <cell r="D5169">
            <v>130.38749999999999</v>
          </cell>
          <cell r="E5169">
            <v>104.31</v>
          </cell>
          <cell r="F5169" t="str">
            <v>SEDUC</v>
          </cell>
        </row>
        <row r="5170">
          <cell r="A5170" t="str">
            <v/>
          </cell>
          <cell r="D5170">
            <v>0</v>
          </cell>
        </row>
        <row r="5171">
          <cell r="A5171" t="str">
            <v>33.03.014</v>
          </cell>
          <cell r="B5171" t="str">
            <v xml:space="preserve">FORNECIMENTO E INSTALAÇÃO DE DAMPER RL - B 500 X 375 - NOVA SEDE VÁRZEA </v>
          </cell>
          <cell r="C5171" t="str">
            <v>Un</v>
          </cell>
          <cell r="D5171">
            <v>112.9375</v>
          </cell>
          <cell r="E5171">
            <v>90.35</v>
          </cell>
          <cell r="F5171" t="str">
            <v xml:space="preserve">SEDUC </v>
          </cell>
        </row>
        <row r="5172">
          <cell r="A5172" t="str">
            <v/>
          </cell>
          <cell r="D5172">
            <v>0</v>
          </cell>
        </row>
        <row r="5173">
          <cell r="A5173" t="str">
            <v>33.03.015</v>
          </cell>
          <cell r="B5173" t="str">
            <v xml:space="preserve">FORNECIMENTO E INSTALAÇÃO DE DAMPER RL - B 250 X 205  - NOVA SEDE VÁRZEA </v>
          </cell>
          <cell r="C5173" t="str">
            <v>Un</v>
          </cell>
          <cell r="D5173">
            <v>60.875</v>
          </cell>
          <cell r="E5173">
            <v>48.7</v>
          </cell>
          <cell r="F5173" t="str">
            <v xml:space="preserve">SEDUC </v>
          </cell>
        </row>
        <row r="5174">
          <cell r="A5174" t="str">
            <v/>
          </cell>
          <cell r="D5174">
            <v>0</v>
          </cell>
        </row>
        <row r="5175">
          <cell r="A5175" t="str">
            <v>33.03.016</v>
          </cell>
          <cell r="B5175" t="str">
            <v xml:space="preserve">FORNECIMENTO E INSTALAÇÃO GRELHA VDF - 711 497 X 197 - NOVA SEDE VÁRZEA </v>
          </cell>
          <cell r="C5175" t="str">
            <v>Un</v>
          </cell>
          <cell r="D5175">
            <v>82.887500000000003</v>
          </cell>
          <cell r="E5175">
            <v>66.31</v>
          </cell>
          <cell r="F5175" t="str">
            <v xml:space="preserve">SEDUC </v>
          </cell>
        </row>
        <row r="5176">
          <cell r="A5176" t="str">
            <v/>
          </cell>
          <cell r="D5176">
            <v>0</v>
          </cell>
        </row>
        <row r="5177">
          <cell r="A5177" t="str">
            <v>33.03.017</v>
          </cell>
          <cell r="B5177" t="str">
            <v xml:space="preserve">FORNECIMENTO E INSTALAÇÃO GRELHA VDF - 711 197 X 197 - NOVA SEDE VÁRZEA </v>
          </cell>
          <cell r="C5177" t="str">
            <v>Un</v>
          </cell>
          <cell r="D5177">
            <v>44.4375</v>
          </cell>
          <cell r="E5177">
            <v>35.549999999999997</v>
          </cell>
          <cell r="F5177" t="str">
            <v xml:space="preserve">SEDUC </v>
          </cell>
        </row>
        <row r="5178">
          <cell r="A5178" t="str">
            <v/>
          </cell>
          <cell r="D5178">
            <v>0</v>
          </cell>
        </row>
        <row r="5179">
          <cell r="A5179" t="str">
            <v>33.03.018</v>
          </cell>
          <cell r="B5179" t="str">
            <v xml:space="preserve">FORNECIMENTO E INSTALAÇÃO GRELHA VDF - 711 297 X 197 - NOVA SEDE VÁRZEA </v>
          </cell>
          <cell r="C5179" t="str">
            <v>Un</v>
          </cell>
          <cell r="D5179">
            <v>57.300000000000004</v>
          </cell>
          <cell r="E5179">
            <v>45.84</v>
          </cell>
          <cell r="F5179" t="str">
            <v xml:space="preserve">SEDUC </v>
          </cell>
        </row>
        <row r="5180">
          <cell r="A5180" t="str">
            <v/>
          </cell>
          <cell r="D5180">
            <v>0</v>
          </cell>
        </row>
        <row r="5181">
          <cell r="A5181" t="str">
            <v>33.03.019</v>
          </cell>
          <cell r="B5181" t="str">
            <v xml:space="preserve">FORNECIMENTO E INSTALAÇÃO GRELHA VDF - 711 197 X 147 - NOVA SEDE VÁRZEA </v>
          </cell>
          <cell r="C5181" t="str">
            <v>Un</v>
          </cell>
          <cell r="D5181">
            <v>40.025000000000006</v>
          </cell>
          <cell r="E5181">
            <v>32.020000000000003</v>
          </cell>
          <cell r="F5181" t="str">
            <v xml:space="preserve">SEDUC </v>
          </cell>
        </row>
        <row r="5182">
          <cell r="A5182" t="str">
            <v/>
          </cell>
          <cell r="D5182">
            <v>0</v>
          </cell>
        </row>
        <row r="5183">
          <cell r="A5183" t="str">
            <v>33.03.020</v>
          </cell>
          <cell r="B5183" t="str">
            <v xml:space="preserve">FORNECIMENTO E INSTALAÇÃO GRELHA VDF - 711 347 X 347 - NOVA SEDE VÁRZEA </v>
          </cell>
          <cell r="C5183" t="str">
            <v>Un</v>
          </cell>
          <cell r="D5183">
            <v>95.587500000000006</v>
          </cell>
          <cell r="E5183">
            <v>76.47</v>
          </cell>
          <cell r="F5183" t="str">
            <v xml:space="preserve">SEDUC </v>
          </cell>
        </row>
        <row r="5184">
          <cell r="A5184" t="str">
            <v/>
          </cell>
          <cell r="D5184">
            <v>0</v>
          </cell>
        </row>
        <row r="5185">
          <cell r="A5185" t="str">
            <v>33.03.021</v>
          </cell>
          <cell r="B5185" t="str">
            <v xml:space="preserve">FORNECIMENTO E INSTALAÇÃO GRELHA AR - A  525 X 525  - NOVA SEDE VÁRZEA </v>
          </cell>
          <cell r="C5185" t="str">
            <v>Un</v>
          </cell>
          <cell r="D5185">
            <v>123.6125</v>
          </cell>
          <cell r="E5185">
            <v>98.89</v>
          </cell>
          <cell r="F5185" t="str">
            <v xml:space="preserve">SEDUC </v>
          </cell>
        </row>
        <row r="5186">
          <cell r="A5186" t="str">
            <v/>
          </cell>
          <cell r="D5186">
            <v>0</v>
          </cell>
        </row>
        <row r="5187">
          <cell r="A5187" t="str">
            <v>33.03.022</v>
          </cell>
          <cell r="B5187" t="str">
            <v xml:space="preserve">FORNECIMENTO E INSTALAÇÃO GRELHA AR - A  1.025  X 525  - NOVA SEDE VÁRZEA </v>
          </cell>
          <cell r="C5187" t="str">
            <v>Un</v>
          </cell>
          <cell r="D5187">
            <v>224.11249999999998</v>
          </cell>
          <cell r="E5187">
            <v>179.29</v>
          </cell>
          <cell r="F5187" t="str">
            <v xml:space="preserve">SEDUC </v>
          </cell>
        </row>
        <row r="5188">
          <cell r="A5188" t="str">
            <v/>
          </cell>
          <cell r="D5188">
            <v>0</v>
          </cell>
        </row>
        <row r="5189">
          <cell r="A5189" t="str">
            <v>33.03.023</v>
          </cell>
          <cell r="B5189" t="str">
            <v xml:space="preserve">FORNECIMENTO E INSTALAÇÃO GRELHA AR - A  325 X 325  - NOVA SEDE VÁRZEA </v>
          </cell>
          <cell r="C5189" t="str">
            <v>Un</v>
          </cell>
          <cell r="D5189">
            <v>59.474999999999994</v>
          </cell>
          <cell r="E5189">
            <v>47.58</v>
          </cell>
          <cell r="F5189" t="str">
            <v xml:space="preserve">SEDUC </v>
          </cell>
        </row>
        <row r="5190">
          <cell r="A5190" t="str">
            <v/>
          </cell>
          <cell r="D5190">
            <v>0</v>
          </cell>
        </row>
        <row r="5191">
          <cell r="A5191" t="str">
            <v>33.03.024</v>
          </cell>
          <cell r="B5191" t="str">
            <v xml:space="preserve">FORNECIMENTO E INSTALAÇÃO GRELHA AR - A  765 X 525  - NOVA SEDE VÁRZEA </v>
          </cell>
          <cell r="C5191" t="str">
            <v>Un</v>
          </cell>
          <cell r="D5191">
            <v>172.4375</v>
          </cell>
          <cell r="E5191">
            <v>137.94999999999999</v>
          </cell>
          <cell r="F5191" t="str">
            <v xml:space="preserve">SEDUC </v>
          </cell>
        </row>
        <row r="5192">
          <cell r="A5192" t="str">
            <v/>
          </cell>
          <cell r="D5192">
            <v>0</v>
          </cell>
        </row>
        <row r="5193">
          <cell r="A5193" t="str">
            <v>33.03.025</v>
          </cell>
          <cell r="B5193" t="str">
            <v xml:space="preserve">FORNECIMENTO E INSTALAÇÃO GRELHA AR - A  1.225 X 525  - NOVA SEDE VÁRZEA </v>
          </cell>
          <cell r="C5193" t="str">
            <v>Un</v>
          </cell>
          <cell r="D5193">
            <v>262.5</v>
          </cell>
          <cell r="E5193">
            <v>210</v>
          </cell>
          <cell r="F5193" t="str">
            <v xml:space="preserve">SEDUC </v>
          </cell>
        </row>
        <row r="5194">
          <cell r="A5194" t="str">
            <v/>
          </cell>
          <cell r="D5194">
            <v>0</v>
          </cell>
        </row>
        <row r="5195">
          <cell r="A5195" t="str">
            <v>33.03.026</v>
          </cell>
          <cell r="B5195" t="str">
            <v xml:space="preserve">FORNECIMENTO E INSTALAÇÃO GRELHA AR - A  625 X 425   - NOVA SEDE VÁRZEA </v>
          </cell>
          <cell r="C5195" t="str">
            <v>Un</v>
          </cell>
          <cell r="D5195">
            <v>125.6875</v>
          </cell>
          <cell r="E5195">
            <v>100.55</v>
          </cell>
          <cell r="F5195" t="str">
            <v xml:space="preserve">SEDUC </v>
          </cell>
        </row>
        <row r="5196">
          <cell r="A5196" t="str">
            <v/>
          </cell>
          <cell r="D5196">
            <v>0</v>
          </cell>
        </row>
        <row r="5197">
          <cell r="A5197" t="str">
            <v>33.03.027</v>
          </cell>
          <cell r="B5197" t="str">
            <v xml:space="preserve">FORNECIMENTO E INSTALAÇÃO GRELHA AR - A  325 X 225  - NOVA SEDE VÁRZEA </v>
          </cell>
          <cell r="C5197" t="str">
            <v>Un</v>
          </cell>
          <cell r="D5197">
            <v>46.612499999999997</v>
          </cell>
          <cell r="E5197">
            <v>37.29</v>
          </cell>
          <cell r="F5197" t="str">
            <v xml:space="preserve">SEDUC </v>
          </cell>
        </row>
        <row r="5198">
          <cell r="A5198" t="str">
            <v/>
          </cell>
          <cell r="D5198">
            <v>0</v>
          </cell>
        </row>
        <row r="5199">
          <cell r="A5199" t="str">
            <v>33.03.028</v>
          </cell>
          <cell r="B5199" t="str">
            <v xml:space="preserve">FORNECIMENTO E INSTALAÇÃO GRELHA AR - A  825 X 465  - NOVA SEDE VÁRZEA </v>
          </cell>
          <cell r="C5199" t="str">
            <v>Un</v>
          </cell>
          <cell r="D5199">
            <v>171.03750000000002</v>
          </cell>
          <cell r="E5199">
            <v>136.83000000000001</v>
          </cell>
          <cell r="F5199" t="str">
            <v xml:space="preserve">SEDUC </v>
          </cell>
        </row>
        <row r="5200">
          <cell r="A5200" t="str">
            <v/>
          </cell>
          <cell r="D5200">
            <v>0</v>
          </cell>
        </row>
        <row r="5201">
          <cell r="A5201" t="str">
            <v>33.03.029</v>
          </cell>
          <cell r="B5201" t="str">
            <v xml:space="preserve">FORNECIMENTO E INSTALAÇÃO GRELHA AR - A  365 X 265  - NOVA SEDE VÁRZEA </v>
          </cell>
          <cell r="C5201" t="str">
            <v>Un</v>
          </cell>
          <cell r="D5201">
            <v>56.8</v>
          </cell>
          <cell r="E5201">
            <v>45.44</v>
          </cell>
          <cell r="F5201" t="str">
            <v xml:space="preserve">SEDUC </v>
          </cell>
        </row>
        <row r="5202">
          <cell r="A5202" t="str">
            <v/>
          </cell>
          <cell r="D5202">
            <v>0</v>
          </cell>
        </row>
        <row r="5203">
          <cell r="A5203" t="str">
            <v>33.03.030</v>
          </cell>
          <cell r="B5203" t="str">
            <v xml:space="preserve">FORNECIMENTO E INSTALAÇÃO GRELHA AR - A  425 X 325  - NOVA SEDE VÁRZEA </v>
          </cell>
          <cell r="C5203" t="str">
            <v>Un</v>
          </cell>
          <cell r="D5203">
            <v>72.612500000000011</v>
          </cell>
          <cell r="E5203">
            <v>58.09</v>
          </cell>
          <cell r="F5203" t="str">
            <v xml:space="preserve">SEDUC </v>
          </cell>
        </row>
        <row r="5204">
          <cell r="A5204" t="str">
            <v/>
          </cell>
          <cell r="D5204">
            <v>0</v>
          </cell>
        </row>
        <row r="5205">
          <cell r="A5205" t="str">
            <v>33.03.031</v>
          </cell>
          <cell r="B5205" t="str">
            <v xml:space="preserve">FORNECIMENTO E INSTALAÇÃO GRELHA AR - A  1.025 X 465  - NOVA SEDE VÁRZEA </v>
          </cell>
          <cell r="C5205" t="str">
            <v>Un</v>
          </cell>
          <cell r="D5205">
            <v>208.48749999999998</v>
          </cell>
          <cell r="E5205">
            <v>166.79</v>
          </cell>
          <cell r="F5205" t="str">
            <v xml:space="preserve">SEDUC </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 xml:space="preserve">FORNECIMENTO E INSTALAÇÃO GRELHA AR - A  265 X 265  - NOVA SEDE VÁRZEA </v>
          </cell>
          <cell r="C5209" t="str">
            <v>Un</v>
          </cell>
          <cell r="D5209">
            <v>45.324999999999996</v>
          </cell>
          <cell r="E5209">
            <v>36.26</v>
          </cell>
          <cell r="F5209" t="str">
            <v xml:space="preserve">SEDUC </v>
          </cell>
        </row>
        <row r="5210">
          <cell r="A5210" t="str">
            <v/>
          </cell>
          <cell r="D5210">
            <v>0</v>
          </cell>
        </row>
        <row r="5211">
          <cell r="A5211" t="str">
            <v>33.03.034</v>
          </cell>
          <cell r="B5211" t="str">
            <v xml:space="preserve">FORNECIMENTO E INSTALAÇÃO GRELHA AWK 297 X 297  - NOVA SEDE VÁRZEA </v>
          </cell>
          <cell r="C5211" t="str">
            <v>Un</v>
          </cell>
          <cell r="D5211">
            <v>56.075000000000003</v>
          </cell>
          <cell r="E5211">
            <v>44.86</v>
          </cell>
          <cell r="F5211" t="str">
            <v xml:space="preserve">SEDUC </v>
          </cell>
        </row>
        <row r="5212">
          <cell r="A5212" t="str">
            <v/>
          </cell>
          <cell r="D5212">
            <v>0</v>
          </cell>
        </row>
        <row r="5213">
          <cell r="A5213" t="str">
            <v>33.03.035</v>
          </cell>
          <cell r="B5213" t="str">
            <v xml:space="preserve">FORNECIMENTO E INSTALAÇÃO GRELHA AGS - T 325 X 265 - NOVA SEDE VÁRZEA </v>
          </cell>
          <cell r="C5213" t="str">
            <v>Un</v>
          </cell>
          <cell r="D5213">
            <v>88.612499999999997</v>
          </cell>
          <cell r="E5213">
            <v>70.89</v>
          </cell>
          <cell r="F5213" t="str">
            <v xml:space="preserve">SEDUC </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 xml:space="preserve"> 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 xml:space="preserve"> 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 xml:space="preserve">SEDUC </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 xml:space="preserve">SEDUC </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 xml:space="preserve">SEDUC </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 xml:space="preserve">SEDUC </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44.987500000000004</v>
          </cell>
          <cell r="E5237">
            <v>35.99</v>
          </cell>
          <cell r="F5237" t="str">
            <v xml:space="preserve">SEDUC </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 xml:space="preserve">SEDUC </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100.22500000000001</v>
          </cell>
          <cell r="E5241">
            <v>80.180000000000007</v>
          </cell>
          <cell r="F5241" t="str">
            <v xml:space="preserve">SEDUC </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 xml:space="preserve"> 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41.974999999999994</v>
          </cell>
          <cell r="E5251">
            <v>33.58</v>
          </cell>
          <cell r="F5251" t="str">
            <v xml:space="preserve">SEDUC </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39.474999999999994</v>
          </cell>
          <cell r="E5253">
            <v>31.58</v>
          </cell>
          <cell r="F5253" t="str">
            <v xml:space="preserve">SEDUC </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 xml:space="preserve">SEDUC </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 xml:space="preserve">SEDUC </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 xml:space="preserve">SEDUC </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41.987500000000004</v>
          </cell>
          <cell r="E5267">
            <v>33.590000000000003</v>
          </cell>
          <cell r="F5267" t="str">
            <v>SEDUC</v>
          </cell>
        </row>
        <row r="5268">
          <cell r="A5268" t="str">
            <v/>
          </cell>
          <cell r="D5268">
            <v>0</v>
          </cell>
        </row>
        <row r="5269">
          <cell r="A5269" t="str">
            <v>33.07.014</v>
          </cell>
          <cell r="B5269" t="str">
            <v xml:space="preserve"> 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 xml:space="preserve">SEDUC </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 xml:space="preserve">SEDUC </v>
          </cell>
        </row>
        <row r="5278">
          <cell r="A5278" t="str">
            <v/>
          </cell>
          <cell r="D5278">
            <v>0</v>
          </cell>
        </row>
        <row r="5279">
          <cell r="A5279" t="str">
            <v>33.07.019</v>
          </cell>
          <cell r="B5279" t="str">
            <v>FORNECIMENTO E INSTALAÇÃO DE COTOVELO GALVANIZADA A FOGO 90° DIAM. 1 1/2" TUP - NOVA SEDE VÁRZEA</v>
          </cell>
          <cell r="C5279" t="str">
            <v>Un</v>
          </cell>
          <cell r="D5279">
            <v>24.537499999999998</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 xml:space="preserve">SEDUC </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 xml:space="preserve">SEDUC </v>
          </cell>
        </row>
        <row r="5284">
          <cell r="A5284" t="str">
            <v/>
          </cell>
          <cell r="D5284">
            <v>0</v>
          </cell>
        </row>
        <row r="5285">
          <cell r="A5285" t="str">
            <v>33.07.022</v>
          </cell>
          <cell r="B5285" t="str">
            <v>FORNECIMENTO E INSTALAÇÃO DE COTOVELO GALVANIZADA A FOGO 90° DIAM. 4" TUP - NOVA SEDE VÁRZEA</v>
          </cell>
          <cell r="C5285" t="str">
            <v>Un</v>
          </cell>
          <cell r="D5285">
            <v>117.44999999999999</v>
          </cell>
          <cell r="E5285">
            <v>93.96</v>
          </cell>
          <cell r="F5285" t="str">
            <v xml:space="preserve">SEDUC </v>
          </cell>
        </row>
        <row r="5286">
          <cell r="A5286" t="str">
            <v/>
          </cell>
          <cell r="D5286">
            <v>0</v>
          </cell>
        </row>
        <row r="5287">
          <cell r="A5287" t="str">
            <v>33.07.023</v>
          </cell>
          <cell r="B5287" t="str">
            <v>FORNECIMENTO E INSTALAÇÃO DE COTOVELO GALVANIZADA A FOGO 90° DIAM. 2 1/2" TUP - NOVA SEDE VÁRZEA</v>
          </cell>
          <cell r="C5287" t="str">
            <v>Un</v>
          </cell>
          <cell r="D5287">
            <v>57.512499999999996</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115.02499999999999</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 xml:space="preserve">SEDUC </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 xml:space="preserve"> FORNECIMENTO E INSTALAÇÃO DE TÊ GALVANIZADO A FOGO DIAM. 1" TUP - NOVA SEDE VÁRZEA</v>
          </cell>
          <cell r="C5299" t="str">
            <v>Un</v>
          </cell>
          <cell r="D5299">
            <v>20.612499999999997</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 xml:space="preserve">SEDUC </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 xml:space="preserve">SEDUC </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20.775000000000002</v>
          </cell>
          <cell r="E5305">
            <v>16.62</v>
          </cell>
          <cell r="F5305" t="str">
            <v xml:space="preserve">SEDUC </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 xml:space="preserve">SEDUC </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 xml:space="preserve">SEDUC </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87.487499999999997</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59.387499999999996</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89.324999999999989</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 xml:space="preserve">SEDUC </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 xml:space="preserve">SEDUC </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91.475000000000009</v>
          </cell>
          <cell r="E5339">
            <v>73.180000000000007</v>
          </cell>
          <cell r="F5339" t="str">
            <v xml:space="preserve">SEDUC </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 xml:space="preserve">SEDUC </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 xml:space="preserve">SEDUC </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 xml:space="preserve">SEDUC </v>
          </cell>
        </row>
        <row r="5350">
          <cell r="A5350" t="str">
            <v/>
          </cell>
          <cell r="D5350">
            <v>0</v>
          </cell>
        </row>
        <row r="5351">
          <cell r="A5351" t="str">
            <v>33.08.003</v>
          </cell>
          <cell r="B5351" t="str">
            <v xml:space="preserve">FORNECIMENTO E INSTALAÇÃO DE DETECTOR TERMOVELOCIMETRICO - NOVA SEDE VÁRZEA </v>
          </cell>
          <cell r="C5351" t="str">
            <v>Un</v>
          </cell>
          <cell r="D5351">
            <v>266.60000000000002</v>
          </cell>
          <cell r="E5351">
            <v>213.28</v>
          </cell>
          <cell r="F5351" t="str">
            <v xml:space="preserve">SEDUC </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 xml:space="preserve">SEDUC </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473.86249999999995</v>
          </cell>
          <cell r="E5355">
            <v>379.09</v>
          </cell>
          <cell r="F5355" t="str">
            <v xml:space="preserve">SEDUC </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 xml:space="preserve">SEDUC </v>
          </cell>
        </row>
        <row r="5358">
          <cell r="A5358" t="str">
            <v/>
          </cell>
          <cell r="D5358">
            <v>0</v>
          </cell>
        </row>
        <row r="5359">
          <cell r="A5359" t="str">
            <v>33.08.007</v>
          </cell>
          <cell r="B5359" t="str">
            <v xml:space="preserve">FORNECIMENTO E INSTALAÇÃO DE SIRENE BITONAL DE ALARME - 95 DB ( A) - AUDIO VISUAL - NOVA SEDE VÁRZEA </v>
          </cell>
          <cell r="C5359" t="str">
            <v>Un</v>
          </cell>
          <cell r="D5359">
            <v>133.0625</v>
          </cell>
          <cell r="E5359">
            <v>106.45</v>
          </cell>
          <cell r="F5359" t="str">
            <v xml:space="preserve">SEDUC </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 xml:space="preserve">SEDUC </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 xml:space="preserve">SEDUC </v>
          </cell>
        </row>
        <row r="5364">
          <cell r="A5364" t="str">
            <v/>
          </cell>
          <cell r="D5364">
            <v>0</v>
          </cell>
        </row>
        <row r="5365">
          <cell r="A5365" t="str">
            <v>33.08.010</v>
          </cell>
          <cell r="B5365" t="str">
            <v xml:space="preserve">FORNECIMENTO E INSTALAÇÃO DE CENTRAL DETECÇÃO E ALARME ENDEREÇAVEL ( INTERLIGADA A CC) - NOVA SEDE VÁRZEA </v>
          </cell>
          <cell r="C5365" t="str">
            <v>Un</v>
          </cell>
          <cell r="D5365">
            <v>6391.2125000000005</v>
          </cell>
          <cell r="E5365">
            <v>5112.97</v>
          </cell>
          <cell r="F5365" t="str">
            <v xml:space="preserve">SEDUC </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116.85000000000001</v>
          </cell>
          <cell r="E5367">
            <v>93.48</v>
          </cell>
          <cell r="F5367" t="str">
            <v xml:space="preserve">SEDUC </v>
          </cell>
        </row>
        <row r="5368">
          <cell r="A5368" t="str">
            <v/>
          </cell>
          <cell r="D5368">
            <v>0</v>
          </cell>
        </row>
        <row r="5369">
          <cell r="A5369" t="str">
            <v>33.08.012</v>
          </cell>
          <cell r="B5369" t="str">
            <v>CABO BLINDADO DE 1,5MM² - NOVA SEDE VÁRZEA</v>
          </cell>
          <cell r="C5369" t="str">
            <v>m</v>
          </cell>
          <cell r="D5369">
            <v>13.975</v>
          </cell>
          <cell r="E5369">
            <v>11.18</v>
          </cell>
          <cell r="F5369" t="str">
            <v xml:space="preserve">SEDUC </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 xml:space="preserve"> 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81.349999999999994</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7.8874999999999993</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251.78750000000002</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40.824999999999996</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 xml:space="preserve">SEDUC </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 xml:space="preserve">SEDUC </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 xml:space="preserve">SEDUC </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 xml:space="preserve">SEDUC </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935.07499999999993</v>
          </cell>
          <cell r="E5421">
            <v>748.06</v>
          </cell>
          <cell r="F5421" t="str">
            <v xml:space="preserve">SEDUC </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 xml:space="preserve">SEDUC </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 xml:space="preserve">SEDUC </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 xml:space="preserve">SEDUC </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7.6624999999999996</v>
          </cell>
          <cell r="E5429">
            <v>6.13</v>
          </cell>
          <cell r="F5429" t="str">
            <v xml:space="preserve">SEDUC </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7.6624999999999996</v>
          </cell>
          <cell r="E5431">
            <v>6.13</v>
          </cell>
          <cell r="F5431" t="str">
            <v xml:space="preserve">SEDUC </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 xml:space="preserve">SEDUC </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 xml:space="preserve">SEDUC </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 xml:space="preserve">SEDUC </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 xml:space="preserve">SEDUC </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 xml:space="preserve">SEDUC </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 xml:space="preserve">SEDUC </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 xml:space="preserve">SEDUC </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26.862499999999997</v>
          </cell>
          <cell r="E5447">
            <v>21.49</v>
          </cell>
          <cell r="F5447" t="str">
            <v xml:space="preserve">SEDUC </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 xml:space="preserve">SEDUC </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 xml:space="preserve">SEDUC </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7.4750000000000005</v>
          </cell>
          <cell r="E5453">
            <v>5.98</v>
          </cell>
          <cell r="F5453" t="str">
            <v xml:space="preserve">SEDUC </v>
          </cell>
        </row>
        <row r="5454">
          <cell r="A5454" t="str">
            <v/>
          </cell>
          <cell r="D5454">
            <v>0</v>
          </cell>
        </row>
        <row r="5455">
          <cell r="A5455" t="str">
            <v>33.09.043</v>
          </cell>
          <cell r="B5455" t="str">
            <v xml:space="preserve"> 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28.599999999999998</v>
          </cell>
          <cell r="E5457">
            <v>22.88</v>
          </cell>
          <cell r="F5457" t="str">
            <v xml:space="preserve">SEDUC </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90.912500000000009</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 xml:space="preserve">SEDUC </v>
          </cell>
        </row>
        <row r="5464">
          <cell r="A5464" t="str">
            <v/>
          </cell>
          <cell r="D5464">
            <v>0</v>
          </cell>
        </row>
        <row r="5465">
          <cell r="A5465" t="str">
            <v>33.09.048</v>
          </cell>
          <cell r="B5465" t="str">
            <v xml:space="preserve"> FORNECIMENTO E INSTALAÇÃO DE CABO TELEFÔNICO C/ 600 PARES P/ USO EXTERNO, C/ DIAM. DO CONDUTOR DE 0,50MM, REF. CTP-APL-G 50, FAB. FURUKAWA OU SIMILAR - NOVA SEDE VÁRZEA</v>
          </cell>
          <cell r="C5465" t="str">
            <v>m</v>
          </cell>
          <cell r="D5465">
            <v>193.33749999999998</v>
          </cell>
          <cell r="E5465">
            <v>154.66999999999999</v>
          </cell>
          <cell r="F5465" t="str">
            <v xml:space="preserve">SEDUC </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 xml:space="preserve">SEDUC </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121.47500000000001</v>
          </cell>
          <cell r="E5469">
            <v>97.18</v>
          </cell>
          <cell r="F5469" t="str">
            <v xml:space="preserve">SEDUC </v>
          </cell>
        </row>
        <row r="5470">
          <cell r="A5470" t="str">
            <v/>
          </cell>
          <cell r="D5470">
            <v>0</v>
          </cell>
        </row>
        <row r="5471">
          <cell r="A5471" t="str">
            <v>33.09.051</v>
          </cell>
          <cell r="B5471" t="str">
            <v xml:space="preserve">CORDÃO DUPLEX MM(50), TIPO OM3, 10GBPS, CONECTORES LC-SPL-SPC, 2,5 DE COMPRIMENTO , COD. 35200120, FAB. FURUKAWA OU SIMILAR - NOVA SEDE VÁRZEA </v>
          </cell>
          <cell r="C5471" t="str">
            <v>m</v>
          </cell>
          <cell r="D5471">
            <v>156.69999999999999</v>
          </cell>
          <cell r="E5471">
            <v>125.36</v>
          </cell>
          <cell r="F5471" t="str">
            <v xml:space="preserve">SEDUC </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 xml:space="preserve">SEDUC </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 xml:space="preserve">SEDUC </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212.04999999999998</v>
          </cell>
          <cell r="E5477">
            <v>169.64</v>
          </cell>
          <cell r="F5477" t="str">
            <v xml:space="preserve">SEDUC </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393.23749999999995</v>
          </cell>
          <cell r="E5479">
            <v>314.58999999999997</v>
          </cell>
          <cell r="F5479" t="str">
            <v xml:space="preserve">SEDUC </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 xml:space="preserve">SEDUC </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367.07500000000005</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 xml:space="preserve">SEDUC </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 xml:space="preserve">SEDUC </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 xml:space="preserve">SEDUC </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396831.66250000003</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259.66249999999997</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299.66249999999997</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 xml:space="preserve">FORNECIMENTO E INSTALAÇÃO DE PISO ELEVADO DESMONTÁVEL ( 60 CM DE ALTURA) REVESTIMENTO PAVIFLEX DE 2MM - METALICO - NOVA SEDE VÁRZEA </v>
          </cell>
          <cell r="C5505" t="str">
            <v>m2</v>
          </cell>
          <cell r="D5505">
            <v>333.125</v>
          </cell>
          <cell r="E5505">
            <v>266.5</v>
          </cell>
          <cell r="F5505" t="str">
            <v xml:space="preserve">SEDUC </v>
          </cell>
        </row>
        <row r="5506">
          <cell r="A5506" t="str">
            <v/>
          </cell>
          <cell r="D5506">
            <v>0</v>
          </cell>
        </row>
        <row r="5507">
          <cell r="A5507" t="str">
            <v>33.13.002</v>
          </cell>
          <cell r="B5507" t="str">
            <v xml:space="preserve">FORNECIMENTO E INSTALAÇÃO DE PISO ELEVADO DESMONTÁVEL ( 60 CM DE ALTURA), REVESTIDO EM PAVIFLEX DE 2MM - MADEIRA - NOVA SEDE VÁRZEA </v>
          </cell>
          <cell r="C5507" t="str">
            <v>m2</v>
          </cell>
          <cell r="D5507">
            <v>276.25</v>
          </cell>
          <cell r="E5507">
            <v>221</v>
          </cell>
          <cell r="F5507" t="str">
            <v xml:space="preserve">SEDUC </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 xml:space="preserve">SEDUC </v>
          </cell>
        </row>
        <row r="5510">
          <cell r="A5510" t="str">
            <v/>
          </cell>
          <cell r="D5510">
            <v>0</v>
          </cell>
        </row>
        <row r="5511">
          <cell r="A5511" t="str">
            <v>33.15.001</v>
          </cell>
          <cell r="B5511" t="str">
            <v xml:space="preserve">FORNECIMENTO E INSTALAÇÃO DE PISO DE MARMORE BRANCO COM ACABAMENTO PADRÃO , 2CM DE ESPESSURA, NÃO INCLUSO REGULARIZAÇÃO DA BASE - NOVA SEDE VÁRZEA </v>
          </cell>
          <cell r="C5511" t="str">
            <v>m2</v>
          </cell>
          <cell r="D5511">
            <v>201.66250000000002</v>
          </cell>
          <cell r="E5511">
            <v>161.33000000000001</v>
          </cell>
          <cell r="F5511" t="str">
            <v>SEDUC</v>
          </cell>
        </row>
        <row r="5512">
          <cell r="A5512" t="str">
            <v/>
          </cell>
          <cell r="D5512">
            <v>0</v>
          </cell>
        </row>
        <row r="5513">
          <cell r="A5513" t="str">
            <v>33.16.001</v>
          </cell>
          <cell r="B5513" t="str">
            <v xml:space="preserve">RETIRADA DE TOMADAS ( SOBREPOR / EMBUTIR), INTERRUPTORES ( SOBREPOR / EMBUTIR ), PONTOS DE LÓGICA - NOVA SEDE VÁRZEA </v>
          </cell>
          <cell r="C5513" t="str">
            <v>Un</v>
          </cell>
          <cell r="D5513">
            <v>6.1750000000000007</v>
          </cell>
          <cell r="E5513">
            <v>4.9400000000000004</v>
          </cell>
          <cell r="F5513" t="str">
            <v xml:space="preserve">SEDUC </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 xml:space="preserve">SEDUC </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 xml:space="preserve">SEDUC </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 xml:space="preserve"> 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 xml:space="preserve">SEDUC </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 xml:space="preserve"> 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 xml:space="preserve"> 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 xml:space="preserve"> 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36.637499999999996</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 xml:space="preserve"> 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13.412500000000001</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15.237499999999999</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28.025000000000002</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 xml:space="preserve"> 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55.300000000000004</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74.287499999999994</v>
          </cell>
          <cell r="E5577">
            <v>59.43</v>
          </cell>
          <cell r="F5577" t="str">
            <v>SEE</v>
          </cell>
        </row>
        <row r="5578">
          <cell r="A5578" t="str">
            <v/>
          </cell>
          <cell r="D5578">
            <v>0</v>
          </cell>
        </row>
        <row r="5579">
          <cell r="A5579" t="str">
            <v>34.05.001</v>
          </cell>
          <cell r="B5579" t="str">
            <v xml:space="preserve"> 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 xml:space="preserve"> 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 xml:space="preserve"> 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 xml:space="preserve"> 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 xml:space="preserve"> 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 xml:space="preserve"> ADAPTADOR DE PVC RÍGIDO SOLDÁVL CURTO C/ BOLSA E ROSCA P/ REGISTRO DIÂM = 50mm x 1 1/4" - INSTALAÇÕES HIDRO-SANITÁRIAS / ADAPTADOR CURTO DE PVC PARA REGISTRO (Escola Conceição das Creoulas).</v>
          </cell>
          <cell r="C5589" t="str">
            <v>Un</v>
          </cell>
          <cell r="D5589">
            <v>23.799999999999997</v>
          </cell>
          <cell r="E5589">
            <v>19.04</v>
          </cell>
          <cell r="F5589" t="str">
            <v>SEE</v>
          </cell>
        </row>
        <row r="5590">
          <cell r="A5590" t="str">
            <v/>
          </cell>
          <cell r="D5590">
            <v>0</v>
          </cell>
        </row>
        <row r="5591">
          <cell r="A5591" t="str">
            <v>34.05.007</v>
          </cell>
          <cell r="B5591" t="str">
            <v xml:space="preserve"> 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75.362499999999997</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96.137499999999989</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 xml:space="preserve"> 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 xml:space="preserve"> 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 xml:space="preserve"> 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 xml:space="preserve"> 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12.862499999999999</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734.02500000000009</v>
          </cell>
          <cell r="E5627">
            <v>587.22</v>
          </cell>
          <cell r="F5627" t="str">
            <v>SEE</v>
          </cell>
        </row>
        <row r="5628">
          <cell r="A5628" t="str">
            <v/>
          </cell>
          <cell r="D5628">
            <v>0</v>
          </cell>
        </row>
        <row r="5629">
          <cell r="A5629" t="str">
            <v>34.05.026</v>
          </cell>
          <cell r="B5629" t="str">
            <v xml:space="preserve"> 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 xml:space="preserve">BACIA SANITÁRIA COM CAIXA DE DESCARGA ACOPLADA, MARCA DECA LINHA RAVENA CP929, INCLUSIVE ASSENTO, CONJUNTO DE FIXAÇÃO, MARCA DECA SP13, ANEL DE VEDAÇÃO, TUBO DE LIGAÇÃO COM ACABAMENTO COMADO E ENGATE PLÁSTICO (OU SIMILARES) - INSTALAÇÕES HIDRO-SANITÁRIAS </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227.89999999999998</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 xml:space="preserve"> 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12.762500000000001</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99.175000000000011</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12.450000000000001</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 xml:space="preserve"> 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 xml:space="preserve"> 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 xml:space="preserve"> 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90.962499999999991</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12.262500000000001</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12.262500000000001</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12.262500000000001</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250.79999999999998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116.19999999999999</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11188.462500000001</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27.650000000000002</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 xml:space="preserve"> 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 xml:space="preserve"> 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15.774999999999999</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 xml:space="preserve"> 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15.237499999999999</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15.237499999999999</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72.649999999999991</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472.84999999999997</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3569.8374999999996</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101.13749999999999</v>
          </cell>
          <cell r="E5803">
            <v>80.91</v>
          </cell>
          <cell r="F5803" t="str">
            <v>SEE</v>
          </cell>
        </row>
        <row r="5804">
          <cell r="A5804" t="str">
            <v/>
          </cell>
          <cell r="D5804">
            <v>0</v>
          </cell>
        </row>
        <row r="5805">
          <cell r="A5805" t="str">
            <v>34.15.010</v>
          </cell>
          <cell r="B5805" t="str">
            <v xml:space="preserve"> 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26.400000000000002</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 xml:space="preserve"> 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 xml:space="preserve"> PLACA DA OBRA PADRÃO FNDE - INSTALAÇÕES PROVISÓRIAS DO CANTEIRO DE  OBRAS (Escolas Técnicas Padrões FNDE).</v>
          </cell>
          <cell r="C5829" t="str">
            <v>m2</v>
          </cell>
          <cell r="D5829">
            <v>197.71249999999998</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22.025000000000002</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12.649999999999999</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12.649999999999999</v>
          </cell>
          <cell r="E5861">
            <v>10.119999999999999</v>
          </cell>
          <cell r="F5861" t="str">
            <v>SEE</v>
          </cell>
        </row>
        <row r="5862">
          <cell r="A5862" t="str">
            <v/>
          </cell>
          <cell r="D5862">
            <v>0</v>
          </cell>
        </row>
        <row r="5863">
          <cell r="A5863" t="str">
            <v>35.05.004</v>
          </cell>
          <cell r="B5863" t="str">
            <v xml:space="preserve"> 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218.48749999999998</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218.48749999999998</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279.34999999999997</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 xml:space="preserve"> 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22.974999999999998</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125.36250000000001</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20.924999999999997</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 xml:space="preserve"> 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8.5124999999999993</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10.649999999999999</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11.200000000000001</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15.237499999999999</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 xml:space="preserve"> 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 xml:space="preserve"> 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 xml:space="preserve"> 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 xml:space="preserve"> 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458.63750000000005</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2.6624999999999996</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44.262499999999996</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231.02499999999998</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231.02499999999998</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231.02499999999998</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231.02499999999998</v>
          </cell>
          <cell r="E6031">
            <v>184.82</v>
          </cell>
          <cell r="F6031" t="str">
            <v>SEE</v>
          </cell>
        </row>
        <row r="6032">
          <cell r="A6032" t="str">
            <v/>
          </cell>
          <cell r="D6032">
            <v>0</v>
          </cell>
        </row>
        <row r="6033">
          <cell r="A6033" t="str">
            <v>35.13.037</v>
          </cell>
          <cell r="B6033" t="str">
            <v xml:space="preserve"> QUADRO DE DISTRIBUIÇÃO COMPLETO-QDLF-S2, COM PROTEÇÃO COMPLETA, ATERRAMENTO, ACESSÓRIOS, CONFORME PROJETO - INSTALAÇÕES ELÉTRICAS / SUBESTAÇÕES E QUADROS (Escolas Técnicas Padrões FNDE).</v>
          </cell>
          <cell r="C6033" t="str">
            <v>Un</v>
          </cell>
          <cell r="D6033">
            <v>231.02499999999998</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231.02499999999998</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231.02499999999998</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231.02499999999998</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231.02499999999998</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 xml:space="preserve"> 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 xml:space="preserve"> 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 xml:space="preserve"> CABO DE COBRE NU DE 50 mm² - INSTALAÇÕES ELÉTRICAS / SPDA-ATERRAMENTO E FIAÇÕES (Escolas Técnicas Padrões FNDE).</v>
          </cell>
          <cell r="C6063" t="str">
            <v>m</v>
          </cell>
          <cell r="D6063">
            <v>22.025000000000002</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 xml:space="preserve"> 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8.0749999999999993</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12.137500000000001</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18.162499999999998</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61.574999999999996</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7.5124999999999993</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8.0749999999999993</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12.137500000000001</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99.175000000000011</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99.175000000000011</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11.899999999999999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78.899999999999991</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7535.0125000000007</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197.71249999999998</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15.287500000000001</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392.59999999999997</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15.774999999999999</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5.8999999999999995</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 xml:space="preserve"> 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 xml:space="preserve"> ADAPTADOR DE PVC RÍGIDO SOLDÁVEL CURTO C/ BOLSA E ROSCA P/ REGISTRO DIÂM = 25 mm x 3/4" - INSTALAÇÕES HIDRO-SANITÁRIAS / ADAPTADOR CURTO DE PVC PARA REGISTRO.</v>
          </cell>
          <cell r="C6221" t="str">
            <v>Un</v>
          </cell>
          <cell r="D6221">
            <v>3.6125000000000003</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 xml:space="preserve"> REGISTRO GAVETA C/ CANOPLA CROMADA, D = 13 mm (1/2") - (HYDRA REF. 1510 HD OU SIMILAR) - INTALAÇÕES HIDRO-SANITÁRIAS / REGISTRO DE GAVETA COM ACABAMENTO.</v>
          </cell>
          <cell r="C6229" t="str">
            <v>Un</v>
          </cell>
          <cell r="D6229">
            <v>55.512499999999996</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 xml:space="preserve"> 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 xml:space="preserve"> TUBO PVC RÍGIDO C/ ANÉIS, PONTA E BOLSA P/ ESGOTO PRIMÁRIO, D = 75 mm - INSTALAÇÕES HIDRO-SANITÁRIAS / TUBO PVC SOLDÁVEL PARA ESGOTO.</v>
          </cell>
          <cell r="C6245" t="str">
            <v>m</v>
          </cell>
          <cell r="D6245">
            <v>10.462499999999999</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120.60000000000001</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7583.4625000000005</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15294.224999999999</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 xml:space="preserve">LAVATÓRIO SEM COLUNA, MARCA DECA LINHA RAVENA REF. l915, C/ SIFÃO CROMADO, MARCA DECA REF. 1190, VÁLVULA CROMADA, MARCA DECA REF. 1602 C, TORNEIRA DE METAL, MARCA DECA REF. 1190 c 41, CONJUNTO DE FIXAÇÃO, MARCA DECA REF. sp7, (OU SIMILARES) - INSTALAÇÕES </v>
          </cell>
          <cell r="C6271" t="str">
            <v>Un</v>
          </cell>
          <cell r="D6271">
            <v>92.737499999999997</v>
          </cell>
          <cell r="E6271">
            <v>74.19</v>
          </cell>
          <cell r="F6271" t="str">
            <v>SEE</v>
          </cell>
        </row>
        <row r="6272">
          <cell r="A6272" t="str">
            <v/>
          </cell>
          <cell r="D6272">
            <v>0</v>
          </cell>
        </row>
        <row r="6273">
          <cell r="A6273" t="str">
            <v>36.05.033</v>
          </cell>
          <cell r="B6273" t="str">
            <v xml:space="preserve"> 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 xml:space="preserve"> 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11.899999999999999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860.38749999999993</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78.612499999999997</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2.6624999999999996</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15.600000000000001</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 xml:space="preserve"> 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11.799999999999999</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11.799999999999999</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11.799999999999999</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 xml:space="preserve"> ALVENARIA DE BLOCO CERÂMICO (9 x 19 x 25 cm), E = 0,09 m, COM ARGAMASSA TRAÇO - 1:2:8 (CIMENTO / CAL / AREIA) - PAREDES E PAINÉIS / ALVENARIA.</v>
          </cell>
          <cell r="C6353" t="str">
            <v>m2</v>
          </cell>
          <cell r="D6353">
            <v>22.337500000000002</v>
          </cell>
          <cell r="E6353">
            <v>17.87</v>
          </cell>
          <cell r="F6353" t="str">
            <v>SEE</v>
          </cell>
        </row>
        <row r="6354">
          <cell r="A6354" t="str">
            <v/>
          </cell>
          <cell r="D6354">
            <v>0</v>
          </cell>
        </row>
        <row r="6355">
          <cell r="A6355" t="str">
            <v>36.07.002</v>
          </cell>
          <cell r="B6355" t="str">
            <v xml:space="preserve"> VERGAS E CONTRA-VERGAS EM CONCRETO ARMADO FCK = 15 MPa, SEÇÃO 9 x 12 cm - PAREDES E PAINÉIS / ALVENARIA.</v>
          </cell>
          <cell r="C6355" t="str">
            <v>m</v>
          </cell>
          <cell r="D6355">
            <v>12.649999999999999</v>
          </cell>
          <cell r="E6355">
            <v>10.119999999999999</v>
          </cell>
          <cell r="F6355" t="str">
            <v>SEE</v>
          </cell>
        </row>
        <row r="6356">
          <cell r="A6356" t="str">
            <v/>
          </cell>
          <cell r="D6356">
            <v>0</v>
          </cell>
        </row>
        <row r="6357">
          <cell r="A6357" t="str">
            <v>36.07.003</v>
          </cell>
          <cell r="B6357" t="str">
            <v xml:space="preserve"> 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 xml:space="preserve"> 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279.34999999999997</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238.83749999999998</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126.64999999999999</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11.825000000000001</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 xml:space="preserve"> REBOCO INTERNO, DE PAREDE, COM ARGAMASSA TRAÇO - 1:2:9 (CIMENTO / CAL / AREIA), ESPESSURA 1,5 cm - REVESTIMENTO / MASSA.</v>
          </cell>
          <cell r="C6383" t="str">
            <v>m2</v>
          </cell>
          <cell r="D6383">
            <v>12.962499999999999</v>
          </cell>
          <cell r="E6383">
            <v>10.37</v>
          </cell>
          <cell r="F6383" t="str">
            <v>SEE</v>
          </cell>
        </row>
        <row r="6384">
          <cell r="A6384" t="str">
            <v/>
          </cell>
          <cell r="D6384">
            <v>0</v>
          </cell>
        </row>
        <row r="6385">
          <cell r="A6385" t="str">
            <v>36.10.003</v>
          </cell>
          <cell r="B6385" t="str">
            <v xml:space="preserve"> REBOCO EXTERNO, DE PAREDE, COM ARGAMASSA TRAÇO - 1:2:9 (CIMENTO / CAL / AREIA), ESPESSURA 2,5 cm- REVESTIMENTO / MASSA.</v>
          </cell>
          <cell r="C6385" t="str">
            <v>m2</v>
          </cell>
          <cell r="D6385">
            <v>15.600000000000001</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40.737500000000004</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 xml:space="preserve"> PINTURA DE ACABAMENTO, SOBRE MADEIRA, COM LIXAMENTO, APLICAÇÃO DE 02 DEMÃOS DE ESMALTE, INCLUSIVE EMASSAMENTO - PINTURAS / ESMALTE.</v>
          </cell>
          <cell r="C6407" t="str">
            <v>m2</v>
          </cell>
          <cell r="D6407">
            <v>23.799999999999997</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 xml:space="preserve"> 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 xml:space="preserve"> 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 xml:space="preserve"> 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 xml:space="preserve"> QUADRO ESCOLAR EM REVESTIMENTO DE ARGAMASSA, PINTADO COM TINTA ESPECIAL NA COR VERDE, COM MOLDURA E APAGADOR DE GIZ EM MADEIRA, CONFORME PROJETO - ELEMENTOS DECORATIVOS E OUTROS / MADEIRA.</v>
          </cell>
          <cell r="C6427" t="str">
            <v>m2</v>
          </cell>
          <cell r="D6427">
            <v>96.987500000000011</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79.612499999999997</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83.612499999999997</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 val="BM 01"/>
      <sheetName val="MEMORIA BM 01"/>
      <sheetName val="GERAL - COM DESONERAÇÃO"/>
      <sheetName val="GERAL - SEM DESONERAÇÃO"/>
      <sheetName val="ORCAMENTO COM DES"/>
      <sheetName val="MEM CÁLC COM DES"/>
      <sheetName val="_RESUMO COMPARATIVO_"/>
      <sheetName val="CRONOGRAMA "/>
      <sheetName val="BDI_PAV_26,01_NOVA_CPRB"/>
      <sheetName val="BDI_PAV_20,00_NOVA_CPRB"/>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 sheetId="8">
        <row r="1">
          <cell r="B1">
            <v>0</v>
          </cell>
        </row>
      </sheetData>
      <sheetData sheetId="9"/>
      <sheetData sheetId="10"/>
      <sheetData sheetId="11"/>
      <sheetData sheetId="12"/>
      <sheetData sheetId="13"/>
      <sheetData sheetId="14"/>
      <sheetData sheetId="15"/>
      <sheetData sheetId="16"/>
      <sheetData sheetId="17"/>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DOC 2001 10 02 R. Plinio Coelho_18" connectionId="10" xr16:uid="{D48E1556-ED96-475A-A76B-E2EB5BB787A4}"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DOC 2001 10 02 R. Plinio Coelho_3" connectionId="38" xr16:uid="{2A693C62-710E-4428-A338-17D694850568}"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DOC 2001 10 02 R. Plinio Coelho_32" connectionId="26" xr16:uid="{F27A314D-5DE2-4F1C-A0CD-9DFCE55F49EA}"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DOC 2001 10 02 R. Plinio Coelho_25" connectionId="18" xr16:uid="{85844472-706E-4073-9C0C-77E4008C9F31}"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DOC 2001 10 02 R. Plinio Coelho_21" connectionId="14" xr16:uid="{BB6E6AE2-D7BA-4265-BA39-42E418BC2FBD}"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DOC 2001 10 02 R. Plinio Coelho_14" connectionId="6" xr16:uid="{93A07B4F-134F-473D-BA9A-AB68C22BD6D7}"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DDOC 2001 10 02 R. Plinio Coelho_12" connectionId="4" xr16:uid="{4E0D8340-351A-4184-A258-0DAA9B0748C8}"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DOC 2001 10 02 R. Plinio Coelho_33" connectionId="27" xr16:uid="{ABA71D83-8858-4275-8DEF-D5667FF4C1A7}"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DOC 2001 10 02 R. Plinio Coelho_40" connectionId="34" xr16:uid="{6A25641B-B004-4165-B717-C2D7B11D4022}"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DOC 2001 10 02 R. Plinio Coelho_26" connectionId="19" xr16:uid="{FB9D960E-9441-4259-A34C-6FA6CF35CB4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DDOC 2001 10 02 R. Plinio Coelho_37" connectionId="31" xr16:uid="{AE66CF15-FDA0-444F-B95E-EEA78C42FD67}"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DOC 2001 10 02 R. Plinio Coelho_10" connectionId="1" xr16:uid="{FC60D9FD-3C4E-4A05-B4C5-7440A6E6965F}"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DOC 2001 10 02 R. Plinio Coelho_19" connectionId="11" xr16:uid="{35120675-4CBB-42F7-B243-4EE81BD0BAC4}"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DDOC 2001 10 02 R. Plinio Coelho_38" connectionId="32" xr16:uid="{5494C348-8688-44E5-A2DF-7E2CED7BD6CD}"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DDOC 2001 10 02 R. Plinio Coelho_13" connectionId="5" xr16:uid="{BBD8700B-CC49-4D61-B388-89D243419423}"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DDOC 2001 10 02 R. Plinio Coelho_35" connectionId="29" xr16:uid="{30F6856F-2DB2-4500-9F34-6A5A622F8BA5}"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DOC 2001 10 02 R. Plinio Coelho_5" connectionId="2" xr16:uid="{49EDACCC-3E82-469F-B1D9-DEB38ADF437F}"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DDOC 2001 10 02 R. Plinio Coelho_34" connectionId="28" xr16:uid="{40514C03-9975-4F38-85D6-A841B3C97CAE}"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DOC 2001 10 02 R. Plinio Coelho_2" connectionId="36" xr16:uid="{3827994B-159D-4413-9061-54978C85CA49}"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DDOC 2001 10 02 R. Plinio Coelho_36" connectionId="30" xr16:uid="{C1C50C8C-786A-434A-945F-1586DAE45B2D}"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DOC 2001 10 02 R. Plinio Coelho_11" connectionId="3" xr16:uid="{CDBBF45E-E50D-4634-BEDE-B03B0D5C9247}"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DDOC 2001 10 02 R. Plinio Coelho_1" connectionId="24" xr16:uid="{46DC85A3-A783-4EB0-ADDE-2DEE74ADEC4E}"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DOC 2001 10 02 R. Plinio Coelho_20" connectionId="12" xr16:uid="{D25C4C84-AA06-49C0-9FF3-9AB392E771BA}"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DDOC 2001 10 02 R. Plinio Coelho_30" connectionId="23" xr16:uid="{C101FC32-C980-46D5-A8C9-DF164D709E7E}"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DDOC 2001 10 02 R. Plinio Coelho_29" connectionId="22" xr16:uid="{565B0815-BA14-4D1E-87D0-8EB7C77C2496}"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DDOC 2001 10 02 R. Plinio Coelho_31" connectionId="25" xr16:uid="{50249A55-4A4D-4BD2-B17D-D161C69F6A1A}"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DDOC 2001 10 02 R. Plinio Coelho_16" connectionId="8" xr16:uid="{40C3A5FB-E4B2-4834-91E3-12B3C32C4686}"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DDOC 2001 10 02 R. Plinio Coelho_39" connectionId="33" xr16:uid="{A36F2215-B1C5-4870-AC4D-843C5EF8236F}"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DDOC 2001 10 02 R. Plinio Coelho_7" connectionId="40" xr16:uid="{39F12AD1-1A38-4593-A525-7B2A5AAB2291}"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DDOC 2001 10 02 R. Plinio Coelho_8" connectionId="41" xr16:uid="{385B5186-9486-4F28-8CAB-EF63CC762B0A}"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DDOC 2001 10 02 R. Plinio Coelho_6" connectionId="37" xr16:uid="{E5E5560A-9E53-48F3-B9AB-47A6073F3DBC}"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DDOC 2001 10 02 R. Plinio Coelho_27" connectionId="20" xr16:uid="{16F2A477-FC04-4D0A-A540-32FCE28B2F57}"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DDOC 2001 10 02 R. Plinio Coelho" connectionId="13" xr16:uid="{65C10C06-981B-4882-A6B2-9EB895200BD6}"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DOC 2001 10 02 R. Plinio Coelho_15" connectionId="7" xr16:uid="{0A5ED086-3800-4CBB-A9B0-58A6F5FEB644}"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DDOC 2001 10 02 R. Plinio Coelho_9" connectionId="42" xr16:uid="{C9F9EDE3-D50A-4BA5-B29C-05CBA3C96E59}"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DDOC 2001 10 02 R. Plinio Coelho_24" connectionId="17" xr16:uid="{0920D7EB-82D1-45F4-B52E-23D964A962A6}"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DDOC 2001 10 02 R. Plinio Coelho_4" connectionId="39" xr16:uid="{685AD2B5-5780-41A2-BE86-BB078A17BA3C}"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DOC 2001 10 02 R. Plinio Coelho_22" connectionId="15" xr16:uid="{D97B7488-C09C-4889-BE9C-BFFAE781F518}"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DOC 2001 10 02 R. Plinio Coelho_41" connectionId="35" xr16:uid="{8211E89E-5FB4-4177-A49F-79A73836F5A9}"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DOC 2001 10 02 R. Plinio Coelho_17" connectionId="9" xr16:uid="{AE0318E9-E84C-4E44-B2BC-F180AB334CD7}"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DOC 2001 10 02 R. Plinio Coelho_28" connectionId="21" xr16:uid="{C0681032-08C1-4E70-8E02-DC172AB50F91}"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DOC 2001 10 02 R. Plinio Coelho_23" connectionId="16" xr16:uid="{47C0829F-3B2C-4580-8439-506472532C1C}" autoFormatId="16" applyNumberFormats="0" applyBorderFormats="0" applyFontFormats="1" applyPatternFormats="1" applyAlignmentFormats="0" applyWidthHeightFormats="0"/>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queryTable" Target="../queryTables/queryTable11.xml"/><Relationship Id="rId18" Type="http://schemas.openxmlformats.org/officeDocument/2006/relationships/queryTable" Target="../queryTables/queryTable16.xml"/><Relationship Id="rId26" Type="http://schemas.openxmlformats.org/officeDocument/2006/relationships/queryTable" Target="../queryTables/queryTable24.xml"/><Relationship Id="rId39" Type="http://schemas.openxmlformats.org/officeDocument/2006/relationships/queryTable" Target="../queryTables/queryTable37.xml"/><Relationship Id="rId21" Type="http://schemas.openxmlformats.org/officeDocument/2006/relationships/queryTable" Target="../queryTables/queryTable19.xml"/><Relationship Id="rId34" Type="http://schemas.openxmlformats.org/officeDocument/2006/relationships/queryTable" Target="../queryTables/queryTable32.xml"/><Relationship Id="rId42" Type="http://schemas.openxmlformats.org/officeDocument/2006/relationships/queryTable" Target="../queryTables/queryTable40.xml"/><Relationship Id="rId7" Type="http://schemas.openxmlformats.org/officeDocument/2006/relationships/queryTable" Target="../queryTables/queryTable5.xml"/><Relationship Id="rId2" Type="http://schemas.openxmlformats.org/officeDocument/2006/relationships/vmlDrawing" Target="../drawings/vmlDrawing4.vml"/><Relationship Id="rId16" Type="http://schemas.openxmlformats.org/officeDocument/2006/relationships/queryTable" Target="../queryTables/queryTable14.xml"/><Relationship Id="rId20" Type="http://schemas.openxmlformats.org/officeDocument/2006/relationships/queryTable" Target="../queryTables/queryTable18.xml"/><Relationship Id="rId29" Type="http://schemas.openxmlformats.org/officeDocument/2006/relationships/queryTable" Target="../queryTables/queryTable27.xml"/><Relationship Id="rId41" Type="http://schemas.openxmlformats.org/officeDocument/2006/relationships/queryTable" Target="../queryTables/queryTable39.xml"/><Relationship Id="rId1" Type="http://schemas.openxmlformats.org/officeDocument/2006/relationships/printerSettings" Target="../printerSettings/printerSettings4.bin"/><Relationship Id="rId6" Type="http://schemas.openxmlformats.org/officeDocument/2006/relationships/queryTable" Target="../queryTables/queryTable4.xml"/><Relationship Id="rId11" Type="http://schemas.openxmlformats.org/officeDocument/2006/relationships/queryTable" Target="../queryTables/queryTable9.xml"/><Relationship Id="rId24" Type="http://schemas.openxmlformats.org/officeDocument/2006/relationships/queryTable" Target="../queryTables/queryTable22.xml"/><Relationship Id="rId32" Type="http://schemas.openxmlformats.org/officeDocument/2006/relationships/queryTable" Target="../queryTables/queryTable30.xml"/><Relationship Id="rId37" Type="http://schemas.openxmlformats.org/officeDocument/2006/relationships/queryTable" Target="../queryTables/queryTable35.xml"/><Relationship Id="rId40" Type="http://schemas.openxmlformats.org/officeDocument/2006/relationships/queryTable" Target="../queryTables/queryTable38.xml"/><Relationship Id="rId5" Type="http://schemas.openxmlformats.org/officeDocument/2006/relationships/queryTable" Target="../queryTables/queryTable3.xml"/><Relationship Id="rId15" Type="http://schemas.openxmlformats.org/officeDocument/2006/relationships/queryTable" Target="../queryTables/queryTable13.xml"/><Relationship Id="rId23" Type="http://schemas.openxmlformats.org/officeDocument/2006/relationships/queryTable" Target="../queryTables/queryTable21.xml"/><Relationship Id="rId28" Type="http://schemas.openxmlformats.org/officeDocument/2006/relationships/queryTable" Target="../queryTables/queryTable26.xml"/><Relationship Id="rId36" Type="http://schemas.openxmlformats.org/officeDocument/2006/relationships/queryTable" Target="../queryTables/queryTable34.xml"/><Relationship Id="rId10" Type="http://schemas.openxmlformats.org/officeDocument/2006/relationships/queryTable" Target="../queryTables/queryTable8.xml"/><Relationship Id="rId19" Type="http://schemas.openxmlformats.org/officeDocument/2006/relationships/queryTable" Target="../queryTables/queryTable17.xml"/><Relationship Id="rId31" Type="http://schemas.openxmlformats.org/officeDocument/2006/relationships/queryTable" Target="../queryTables/queryTable29.xml"/><Relationship Id="rId44" Type="http://schemas.openxmlformats.org/officeDocument/2006/relationships/queryTable" Target="../queryTables/queryTable42.xml"/><Relationship Id="rId4" Type="http://schemas.openxmlformats.org/officeDocument/2006/relationships/queryTable" Target="../queryTables/queryTable2.xml"/><Relationship Id="rId9" Type="http://schemas.openxmlformats.org/officeDocument/2006/relationships/queryTable" Target="../queryTables/queryTable7.xml"/><Relationship Id="rId14" Type="http://schemas.openxmlformats.org/officeDocument/2006/relationships/queryTable" Target="../queryTables/queryTable12.xml"/><Relationship Id="rId22" Type="http://schemas.openxmlformats.org/officeDocument/2006/relationships/queryTable" Target="../queryTables/queryTable20.xml"/><Relationship Id="rId27" Type="http://schemas.openxmlformats.org/officeDocument/2006/relationships/queryTable" Target="../queryTables/queryTable25.xml"/><Relationship Id="rId30" Type="http://schemas.openxmlformats.org/officeDocument/2006/relationships/queryTable" Target="../queryTables/queryTable28.xml"/><Relationship Id="rId35" Type="http://schemas.openxmlformats.org/officeDocument/2006/relationships/queryTable" Target="../queryTables/queryTable33.xml"/><Relationship Id="rId43" Type="http://schemas.openxmlformats.org/officeDocument/2006/relationships/queryTable" Target="../queryTables/queryTable41.xml"/><Relationship Id="rId8" Type="http://schemas.openxmlformats.org/officeDocument/2006/relationships/queryTable" Target="../queryTables/queryTable6.xml"/><Relationship Id="rId3" Type="http://schemas.openxmlformats.org/officeDocument/2006/relationships/queryTable" Target="../queryTables/queryTable1.xml"/><Relationship Id="rId12" Type="http://schemas.openxmlformats.org/officeDocument/2006/relationships/queryTable" Target="../queryTables/queryTable10.xml"/><Relationship Id="rId17" Type="http://schemas.openxmlformats.org/officeDocument/2006/relationships/queryTable" Target="../queryTables/queryTable15.xml"/><Relationship Id="rId25" Type="http://schemas.openxmlformats.org/officeDocument/2006/relationships/queryTable" Target="../queryTables/queryTable23.xml"/><Relationship Id="rId33" Type="http://schemas.openxmlformats.org/officeDocument/2006/relationships/queryTable" Target="../queryTables/queryTable31.xml"/><Relationship Id="rId38" Type="http://schemas.openxmlformats.org/officeDocument/2006/relationships/queryTable" Target="../queryTables/queryTable36.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72691-0A06-46C6-8D25-B677AA016776}">
  <sheetPr codeName="Planilha2">
    <pageSetUpPr fitToPage="1"/>
  </sheetPr>
  <dimension ref="A1:H76"/>
  <sheetViews>
    <sheetView topLeftCell="A4" zoomScale="110" zoomScaleNormal="110" zoomScaleSheetLayoutView="110" workbookViewId="0">
      <selection activeCell="A68" sqref="A68:C69"/>
    </sheetView>
  </sheetViews>
  <sheetFormatPr defaultRowHeight="14.4" x14ac:dyDescent="0.3"/>
  <cols>
    <col min="1" max="1" width="8.88671875" style="69"/>
    <col min="2" max="2" width="19.44140625" style="69" customWidth="1"/>
    <col min="3" max="3" width="45.88671875" style="69" customWidth="1"/>
    <col min="4" max="4" width="11.6640625" style="69" bestFit="1" customWidth="1"/>
    <col min="5" max="5" width="9" style="69" customWidth="1"/>
    <col min="6" max="6" width="20.88671875" customWidth="1"/>
    <col min="7" max="7" width="9.109375" hidden="1" customWidth="1"/>
    <col min="8" max="8" width="14.44140625" customWidth="1"/>
  </cols>
  <sheetData>
    <row r="1" spans="1:8" ht="16.5" customHeight="1" x14ac:dyDescent="0.35">
      <c r="A1" s="186" t="s">
        <v>11</v>
      </c>
      <c r="B1" s="187"/>
      <c r="C1" s="187"/>
      <c r="D1" s="187"/>
      <c r="E1" s="188"/>
      <c r="F1" s="3"/>
      <c r="G1" s="4"/>
    </row>
    <row r="2" spans="1:8" ht="13.5" customHeight="1" x14ac:dyDescent="0.3">
      <c r="A2" s="189" t="s">
        <v>90</v>
      </c>
      <c r="B2" s="190"/>
      <c r="C2" s="190"/>
      <c r="D2" s="190"/>
      <c r="E2" s="191"/>
    </row>
    <row r="3" spans="1:8" ht="46.8" customHeight="1" x14ac:dyDescent="0.3">
      <c r="A3" s="193" t="str">
        <f>P.O!A3:J3</f>
        <v>OBJETO: CONTRATAÇÃO DE EMPRESA DE ENGENHARIA PARA EXECUTAR OS SERVIÇOS DE ADEQUAÇÃO DE SALAS PARA A ESCOLA MUNICIPAL DESEMBARGADOR JOSÉ ALEXANDRE DE VASCONCELOS ARAGÃO.</v>
      </c>
      <c r="B3" s="193"/>
      <c r="C3" s="193"/>
      <c r="D3" s="193"/>
      <c r="E3" s="193"/>
    </row>
    <row r="4" spans="1:8" ht="13.5" customHeight="1" x14ac:dyDescent="0.3">
      <c r="A4" s="200" t="str">
        <f>P.O!A4</f>
        <v>LOCALIZAÇÃO:  AV. JERÔNIMO HERÁCLIO</v>
      </c>
      <c r="B4" s="201"/>
      <c r="C4" s="202"/>
      <c r="D4" s="203" t="s">
        <v>243</v>
      </c>
      <c r="E4" s="203"/>
    </row>
    <row r="5" spans="1:8" ht="14.4" customHeight="1" x14ac:dyDescent="0.3">
      <c r="A5" s="200" t="str">
        <f>P.O!A5</f>
        <v>TABELA DE REFERÊNCIA: SINAPI - 11/2022, SEINFRA 037- 03/2021</v>
      </c>
      <c r="B5" s="201"/>
      <c r="C5" s="202"/>
      <c r="D5" s="203"/>
      <c r="E5" s="203"/>
    </row>
    <row r="6" spans="1:8" x14ac:dyDescent="0.3">
      <c r="A6" s="194" t="s">
        <v>91</v>
      </c>
      <c r="B6" s="194"/>
      <c r="C6" s="194"/>
      <c r="D6" s="192">
        <f>COMP_BDI_SEM!D23</f>
        <v>0.23480000000000001</v>
      </c>
      <c r="E6" s="192"/>
    </row>
    <row r="7" spans="1:8" x14ac:dyDescent="0.3">
      <c r="A7" s="199"/>
      <c r="B7" s="199"/>
      <c r="C7" s="199"/>
      <c r="D7" s="199"/>
      <c r="E7" s="199"/>
    </row>
    <row r="8" spans="1:8" s="61" customFormat="1" ht="14.4" customHeight="1" x14ac:dyDescent="0.3">
      <c r="A8" s="177" t="s">
        <v>0</v>
      </c>
      <c r="B8" s="180" t="s">
        <v>3</v>
      </c>
      <c r="C8" s="181"/>
      <c r="D8" s="195" t="s">
        <v>177</v>
      </c>
      <c r="E8" s="196"/>
    </row>
    <row r="9" spans="1:8" s="61" customFormat="1" ht="14.4" customHeight="1" x14ac:dyDescent="0.3">
      <c r="A9" s="178"/>
      <c r="B9" s="182"/>
      <c r="C9" s="183"/>
      <c r="D9" s="197"/>
      <c r="E9" s="198"/>
    </row>
    <row r="10" spans="1:8" s="61" customFormat="1" x14ac:dyDescent="0.3">
      <c r="A10" s="179"/>
      <c r="B10" s="184"/>
      <c r="C10" s="185"/>
      <c r="D10" s="77" t="s">
        <v>14</v>
      </c>
      <c r="E10" s="77" t="s">
        <v>15</v>
      </c>
    </row>
    <row r="11" spans="1:8" s="5" customFormat="1" ht="20.399999999999999" hidden="1" customHeight="1" x14ac:dyDescent="0.3">
      <c r="A11" s="73" t="s">
        <v>40</v>
      </c>
      <c r="B11" s="73" t="s">
        <v>92</v>
      </c>
      <c r="C11" s="74" t="s">
        <v>93</v>
      </c>
      <c r="D11" s="75" t="e">
        <f>#REF!*#REF!</f>
        <v>#REF!</v>
      </c>
      <c r="E11" s="75" t="e">
        <f>#REF!*#REF!</f>
        <v>#REF!</v>
      </c>
      <c r="H11" s="66"/>
    </row>
    <row r="12" spans="1:8" s="5" customFormat="1" ht="20.399999999999999" hidden="1" customHeight="1" x14ac:dyDescent="0.3">
      <c r="A12" s="73" t="s">
        <v>41</v>
      </c>
      <c r="B12" s="73" t="s">
        <v>94</v>
      </c>
      <c r="C12" s="74" t="s">
        <v>95</v>
      </c>
      <c r="D12" s="75" t="e">
        <f>#REF!*#REF!</f>
        <v>#REF!</v>
      </c>
      <c r="E12" s="75" t="e">
        <f>#REF!*#REF!</f>
        <v>#REF!</v>
      </c>
      <c r="H12" s="66"/>
    </row>
    <row r="13" spans="1:8" s="5" customFormat="1" ht="20.399999999999999" hidden="1" customHeight="1" x14ac:dyDescent="0.3">
      <c r="A13" s="73" t="s">
        <v>44</v>
      </c>
      <c r="B13" s="73" t="s">
        <v>96</v>
      </c>
      <c r="C13" s="74" t="s">
        <v>97</v>
      </c>
      <c r="D13" s="75" t="e">
        <f>#REF!*#REF!</f>
        <v>#REF!</v>
      </c>
      <c r="E13" s="75" t="e">
        <f>#REF!*#REF!</f>
        <v>#REF!</v>
      </c>
      <c r="H13" s="66"/>
    </row>
    <row r="14" spans="1:8" s="65" customFormat="1" x14ac:dyDescent="0.3">
      <c r="A14" s="78" t="str">
        <f>P.O!A9</f>
        <v>1.0</v>
      </c>
      <c r="B14" s="172" t="str">
        <f>P.O!D9</f>
        <v>SERVIÇOS PRELIMINARES</v>
      </c>
      <c r="C14" s="172"/>
      <c r="D14" s="76">
        <f>P.O!I9</f>
        <v>5015.8999999999996</v>
      </c>
      <c r="E14" s="76">
        <f>P.O!J9</f>
        <v>6192.59</v>
      </c>
    </row>
    <row r="15" spans="1:8" s="65" customFormat="1" x14ac:dyDescent="0.3">
      <c r="A15" s="78" t="str">
        <f>P.O!A12</f>
        <v>2.0</v>
      </c>
      <c r="B15" s="172" t="str">
        <f>P.O!D12</f>
        <v>GESSO</v>
      </c>
      <c r="C15" s="172"/>
      <c r="D15" s="76">
        <f>P.O!I12</f>
        <v>7679.7599999999993</v>
      </c>
      <c r="E15" s="76">
        <f>P.O!J12</f>
        <v>9481.08</v>
      </c>
    </row>
    <row r="16" spans="1:8" s="5" customFormat="1" ht="30.6" hidden="1" x14ac:dyDescent="0.3">
      <c r="A16" s="78" t="e">
        <f>P.O!#REF!</f>
        <v>#REF!</v>
      </c>
      <c r="B16" s="73" t="s">
        <v>98</v>
      </c>
      <c r="C16" s="74" t="s">
        <v>99</v>
      </c>
      <c r="D16" s="75" t="e">
        <f>#REF!*#REF!</f>
        <v>#REF!</v>
      </c>
      <c r="E16" s="75" t="e">
        <f>#REF!*#REF!</f>
        <v>#REF!</v>
      </c>
      <c r="H16" s="66"/>
    </row>
    <row r="17" spans="1:8" s="5" customFormat="1" ht="30.6" hidden="1" x14ac:dyDescent="0.3">
      <c r="A17" s="78" t="e">
        <f>P.O!#REF!</f>
        <v>#REF!</v>
      </c>
      <c r="B17" s="73" t="s">
        <v>100</v>
      </c>
      <c r="C17" s="74" t="s">
        <v>101</v>
      </c>
      <c r="D17" s="75" t="e">
        <f>#REF!*#REF!</f>
        <v>#REF!</v>
      </c>
      <c r="E17" s="75" t="e">
        <f>#REF!*#REF!</f>
        <v>#REF!</v>
      </c>
      <c r="H17" s="66"/>
    </row>
    <row r="18" spans="1:8" s="5" customFormat="1" ht="40.799999999999997" hidden="1" x14ac:dyDescent="0.3">
      <c r="A18" s="78" t="e">
        <f>P.O!#REF!</f>
        <v>#REF!</v>
      </c>
      <c r="B18" s="73" t="s">
        <v>102</v>
      </c>
      <c r="C18" s="74" t="s">
        <v>103</v>
      </c>
      <c r="D18" s="75" t="e">
        <f>#REF!*#REF!</f>
        <v>#REF!</v>
      </c>
      <c r="E18" s="75" t="e">
        <f>#REF!*#REF!</f>
        <v>#REF!</v>
      </c>
      <c r="H18" s="66"/>
    </row>
    <row r="19" spans="1:8" s="5" customFormat="1" ht="40.799999999999997" hidden="1" x14ac:dyDescent="0.3">
      <c r="A19" s="78" t="str">
        <f>P.O!A12</f>
        <v>2.0</v>
      </c>
      <c r="B19" s="73" t="s">
        <v>104</v>
      </c>
      <c r="C19" s="74" t="s">
        <v>105</v>
      </c>
      <c r="D19" s="75" t="e">
        <f>#REF!*#REF!</f>
        <v>#REF!</v>
      </c>
      <c r="E19" s="75" t="e">
        <f>#REF!*#REF!</f>
        <v>#REF!</v>
      </c>
      <c r="H19" s="66"/>
    </row>
    <row r="20" spans="1:8" s="5" customFormat="1" ht="40.799999999999997" hidden="1" x14ac:dyDescent="0.3">
      <c r="A20" s="78" t="str">
        <f>P.O!A13</f>
        <v>2.1</v>
      </c>
      <c r="B20" s="73" t="s">
        <v>106</v>
      </c>
      <c r="C20" s="74" t="s">
        <v>107</v>
      </c>
      <c r="D20" s="75" t="e">
        <f>#REF!*#REF!</f>
        <v>#REF!</v>
      </c>
      <c r="E20" s="75" t="e">
        <f>#REF!*#REF!</f>
        <v>#REF!</v>
      </c>
      <c r="H20" s="66"/>
    </row>
    <row r="21" spans="1:8" s="5" customFormat="1" hidden="1" x14ac:dyDescent="0.3">
      <c r="A21" s="78" t="str">
        <f>P.O!A14</f>
        <v>2.2</v>
      </c>
      <c r="B21" s="73" t="s">
        <v>108</v>
      </c>
      <c r="C21" s="74" t="s">
        <v>109</v>
      </c>
      <c r="D21" s="75" t="e">
        <f>#REF!*#REF!</f>
        <v>#REF!</v>
      </c>
      <c r="E21" s="75" t="e">
        <f>#REF!*#REF!</f>
        <v>#REF!</v>
      </c>
      <c r="H21" s="66"/>
    </row>
    <row r="22" spans="1:8" s="5" customFormat="1" ht="30.6" hidden="1" x14ac:dyDescent="0.3">
      <c r="A22" s="78" t="e">
        <f>P.O!#REF!</f>
        <v>#REF!</v>
      </c>
      <c r="B22" s="73" t="s">
        <v>110</v>
      </c>
      <c r="C22" s="74" t="s">
        <v>111</v>
      </c>
      <c r="D22" s="75" t="e">
        <f>#REF!*#REF!</f>
        <v>#REF!</v>
      </c>
      <c r="E22" s="75" t="e">
        <f>#REF!*#REF!</f>
        <v>#REF!</v>
      </c>
      <c r="H22" s="66"/>
    </row>
    <row r="23" spans="1:8" s="5" customFormat="1" ht="40.799999999999997" hidden="1" x14ac:dyDescent="0.3">
      <c r="A23" s="78" t="e">
        <f>P.O!#REF!</f>
        <v>#REF!</v>
      </c>
      <c r="B23" s="73" t="s">
        <v>112</v>
      </c>
      <c r="C23" s="74" t="s">
        <v>113</v>
      </c>
      <c r="D23" s="75" t="e">
        <f>#REF!*#REF!</f>
        <v>#REF!</v>
      </c>
      <c r="E23" s="75" t="e">
        <f>#REF!*#REF!</f>
        <v>#REF!</v>
      </c>
      <c r="H23" s="66"/>
    </row>
    <row r="24" spans="1:8" s="65" customFormat="1" x14ac:dyDescent="0.3">
      <c r="A24" s="78" t="str">
        <f>P.O!A16</f>
        <v>3.0</v>
      </c>
      <c r="B24" s="172" t="str">
        <f>P.O!D16</f>
        <v>ALVENARIA</v>
      </c>
      <c r="C24" s="172"/>
      <c r="D24" s="76">
        <f>P.O!I16</f>
        <v>1423.14</v>
      </c>
      <c r="E24" s="76">
        <f>P.O!J16</f>
        <v>1757.1699999999998</v>
      </c>
    </row>
    <row r="25" spans="1:8" s="5" customFormat="1" hidden="1" x14ac:dyDescent="0.3">
      <c r="A25" s="78" t="e">
        <f>P.O!#REF!</f>
        <v>#REF!</v>
      </c>
      <c r="B25" s="73" t="s">
        <v>114</v>
      </c>
      <c r="C25" s="74" t="s">
        <v>115</v>
      </c>
      <c r="D25" s="75" t="e">
        <f>#REF!*#REF!</f>
        <v>#REF!</v>
      </c>
      <c r="E25" s="75" t="e">
        <f>#REF!*#REF!</f>
        <v>#REF!</v>
      </c>
      <c r="H25" s="66"/>
    </row>
    <row r="26" spans="1:8" s="65" customFormat="1" x14ac:dyDescent="0.3">
      <c r="A26" s="78" t="str">
        <f>P.O!A19</f>
        <v>4.0</v>
      </c>
      <c r="B26" s="172" t="str">
        <f>P.O!D19</f>
        <v xml:space="preserve">PISO </v>
      </c>
      <c r="C26" s="172"/>
      <c r="D26" s="76">
        <f>P.O!I19</f>
        <v>7787.82</v>
      </c>
      <c r="E26" s="76">
        <f>P.O!J19</f>
        <v>9615.9199999999983</v>
      </c>
    </row>
    <row r="27" spans="1:8" s="5" customFormat="1" ht="20.399999999999999" hidden="1" x14ac:dyDescent="0.3">
      <c r="A27" s="78" t="e">
        <f>P.O!#REF!</f>
        <v>#REF!</v>
      </c>
      <c r="B27" s="73" t="s">
        <v>81</v>
      </c>
      <c r="C27" s="74" t="s">
        <v>82</v>
      </c>
      <c r="D27" s="75" t="e">
        <f>#REF!*#REF!</f>
        <v>#REF!</v>
      </c>
      <c r="E27" s="75" t="e">
        <f>#REF!*#REF!</f>
        <v>#REF!</v>
      </c>
      <c r="H27" s="66"/>
    </row>
    <row r="28" spans="1:8" s="5" customFormat="1" ht="30.6" hidden="1" x14ac:dyDescent="0.3">
      <c r="A28" s="78" t="e">
        <f>P.O!#REF!</f>
        <v>#REF!</v>
      </c>
      <c r="B28" s="73" t="s">
        <v>85</v>
      </c>
      <c r="C28" s="74" t="s">
        <v>86</v>
      </c>
      <c r="D28" s="75" t="e">
        <f>#REF!*#REF!</f>
        <v>#REF!</v>
      </c>
      <c r="E28" s="75" t="e">
        <f>#REF!*#REF!</f>
        <v>#REF!</v>
      </c>
      <c r="H28" s="66"/>
    </row>
    <row r="29" spans="1:8" s="5" customFormat="1" ht="20.399999999999999" hidden="1" x14ac:dyDescent="0.3">
      <c r="A29" s="78" t="e">
        <f>P.O!#REF!</f>
        <v>#REF!</v>
      </c>
      <c r="B29" s="73" t="s">
        <v>116</v>
      </c>
      <c r="C29" s="74" t="s">
        <v>117</v>
      </c>
      <c r="D29" s="75" t="e">
        <f>#REF!*#REF!</f>
        <v>#REF!</v>
      </c>
      <c r="E29" s="75" t="e">
        <f>#REF!*#REF!</f>
        <v>#REF!</v>
      </c>
      <c r="H29" s="66"/>
    </row>
    <row r="30" spans="1:8" s="5" customFormat="1" ht="30.6" hidden="1" x14ac:dyDescent="0.3">
      <c r="A30" s="78" t="e">
        <f>P.O!#REF!</f>
        <v>#REF!</v>
      </c>
      <c r="B30" s="73" t="s">
        <v>83</v>
      </c>
      <c r="C30" s="74" t="s">
        <v>84</v>
      </c>
      <c r="D30" s="75" t="e">
        <f>#REF!*#REF!</f>
        <v>#REF!</v>
      </c>
      <c r="E30" s="75" t="e">
        <f>#REF!*#REF!</f>
        <v>#REF!</v>
      </c>
      <c r="H30" s="66"/>
    </row>
    <row r="31" spans="1:8" s="5" customFormat="1" ht="30.6" hidden="1" x14ac:dyDescent="0.3">
      <c r="A31" s="78" t="e">
        <f>P.O!#REF!</f>
        <v>#REF!</v>
      </c>
      <c r="B31" s="73" t="s">
        <v>118</v>
      </c>
      <c r="C31" s="74" t="s">
        <v>119</v>
      </c>
      <c r="D31" s="75" t="e">
        <f>#REF!*#REF!</f>
        <v>#REF!</v>
      </c>
      <c r="E31" s="75" t="e">
        <f>#REF!*#REF!</f>
        <v>#REF!</v>
      </c>
      <c r="H31" s="66"/>
    </row>
    <row r="32" spans="1:8" s="5" customFormat="1" ht="40.799999999999997" hidden="1" x14ac:dyDescent="0.3">
      <c r="A32" s="78" t="e">
        <f>P.O!#REF!</f>
        <v>#REF!</v>
      </c>
      <c r="B32" s="73" t="s">
        <v>120</v>
      </c>
      <c r="C32" s="74" t="s">
        <v>121</v>
      </c>
      <c r="D32" s="75" t="e">
        <f>#REF!*#REF!</f>
        <v>#REF!</v>
      </c>
      <c r="E32" s="75" t="e">
        <f>#REF!*#REF!</f>
        <v>#REF!</v>
      </c>
      <c r="H32" s="66"/>
    </row>
    <row r="33" spans="1:8" s="5" customFormat="1" ht="30.6" hidden="1" x14ac:dyDescent="0.3">
      <c r="A33" s="78" t="e">
        <f>P.O!#REF!</f>
        <v>#REF!</v>
      </c>
      <c r="B33" s="73" t="s">
        <v>122</v>
      </c>
      <c r="C33" s="74" t="s">
        <v>123</v>
      </c>
      <c r="D33" s="75" t="e">
        <f>#REF!*#REF!</f>
        <v>#REF!</v>
      </c>
      <c r="E33" s="75" t="e">
        <f>#REF!*#REF!</f>
        <v>#REF!</v>
      </c>
      <c r="H33" s="66"/>
    </row>
    <row r="34" spans="1:8" s="5" customFormat="1" ht="30.6" hidden="1" x14ac:dyDescent="0.3">
      <c r="A34" s="78" t="e">
        <f>P.O!#REF!</f>
        <v>#REF!</v>
      </c>
      <c r="B34" s="73" t="s">
        <v>124</v>
      </c>
      <c r="C34" s="74" t="s">
        <v>125</v>
      </c>
      <c r="D34" s="75" t="e">
        <f>#REF!*#REF!</f>
        <v>#REF!</v>
      </c>
      <c r="E34" s="75" t="e">
        <f>#REF!*#REF!</f>
        <v>#REF!</v>
      </c>
      <c r="H34" s="66"/>
    </row>
    <row r="35" spans="1:8" s="65" customFormat="1" x14ac:dyDescent="0.3">
      <c r="A35" s="78" t="str">
        <f>P.O!A25</f>
        <v>5.0</v>
      </c>
      <c r="B35" s="172" t="str">
        <f>P.O!D25</f>
        <v>REVESTIMENTO DAS PAREDES</v>
      </c>
      <c r="C35" s="172"/>
      <c r="D35" s="76">
        <f>P.O!I25</f>
        <v>2338.9700000000003</v>
      </c>
      <c r="E35" s="76">
        <f>P.O!J25</f>
        <v>2887.25</v>
      </c>
    </row>
    <row r="36" spans="1:8" s="5" customFormat="1" ht="20.399999999999999" hidden="1" x14ac:dyDescent="0.3">
      <c r="A36" s="78" t="e">
        <f>P.O!#REF!</f>
        <v>#REF!</v>
      </c>
      <c r="B36" s="73" t="s">
        <v>81</v>
      </c>
      <c r="C36" s="74" t="s">
        <v>82</v>
      </c>
      <c r="D36" s="75" t="e">
        <f>#REF!*#REF!</f>
        <v>#REF!</v>
      </c>
      <c r="E36" s="75" t="e">
        <f>#REF!*#REF!</f>
        <v>#REF!</v>
      </c>
      <c r="H36" s="66"/>
    </row>
    <row r="37" spans="1:8" s="5" customFormat="1" ht="30.6" hidden="1" x14ac:dyDescent="0.3">
      <c r="A37" s="78" t="e">
        <f>P.O!#REF!</f>
        <v>#REF!</v>
      </c>
      <c r="B37" s="73" t="s">
        <v>85</v>
      </c>
      <c r="C37" s="74" t="s">
        <v>86</v>
      </c>
      <c r="D37" s="75" t="e">
        <f>#REF!*#REF!</f>
        <v>#REF!</v>
      </c>
      <c r="E37" s="75" t="e">
        <f>#REF!*#REF!</f>
        <v>#REF!</v>
      </c>
      <c r="H37" s="66"/>
    </row>
    <row r="38" spans="1:8" s="5" customFormat="1" ht="40.799999999999997" hidden="1" x14ac:dyDescent="0.3">
      <c r="A38" s="78" t="e">
        <f>P.O!#REF!</f>
        <v>#REF!</v>
      </c>
      <c r="B38" s="73" t="s">
        <v>120</v>
      </c>
      <c r="C38" s="74" t="s">
        <v>121</v>
      </c>
      <c r="D38" s="75" t="e">
        <f>#REF!*#REF!</f>
        <v>#REF!</v>
      </c>
      <c r="E38" s="75" t="e">
        <f>#REF!*#REF!</f>
        <v>#REF!</v>
      </c>
      <c r="H38" s="66"/>
    </row>
    <row r="39" spans="1:8" s="5" customFormat="1" ht="30.6" hidden="1" x14ac:dyDescent="0.3">
      <c r="A39" s="78" t="str">
        <f>P.O!A25</f>
        <v>5.0</v>
      </c>
      <c r="B39" s="73" t="s">
        <v>128</v>
      </c>
      <c r="C39" s="74" t="s">
        <v>129</v>
      </c>
      <c r="D39" s="75" t="e">
        <f>#REF!*#REF!</f>
        <v>#REF!</v>
      </c>
      <c r="E39" s="75" t="e">
        <f>#REF!*#REF!</f>
        <v>#REF!</v>
      </c>
      <c r="F39"/>
      <c r="H39" s="67"/>
    </row>
    <row r="40" spans="1:8" s="5" customFormat="1" ht="30.6" hidden="1" x14ac:dyDescent="0.3">
      <c r="A40" s="78" t="str">
        <f>P.O!A26</f>
        <v>5.1</v>
      </c>
      <c r="B40" s="73" t="s">
        <v>122</v>
      </c>
      <c r="C40" s="74" t="s">
        <v>123</v>
      </c>
      <c r="D40" s="75" t="e">
        <f>#REF!*#REF!</f>
        <v>#REF!</v>
      </c>
      <c r="E40" s="75" t="e">
        <f>#REF!*#REF!</f>
        <v>#REF!</v>
      </c>
      <c r="H40" s="66"/>
    </row>
    <row r="41" spans="1:8" s="5" customFormat="1" ht="30.6" hidden="1" x14ac:dyDescent="0.3">
      <c r="A41" s="78" t="str">
        <f>P.O!A27</f>
        <v>5.2</v>
      </c>
      <c r="B41" s="73" t="s">
        <v>124</v>
      </c>
      <c r="C41" s="74" t="s">
        <v>125</v>
      </c>
      <c r="D41" s="75" t="e">
        <f>#REF!*#REF!</f>
        <v>#REF!</v>
      </c>
      <c r="E41" s="75" t="e">
        <f>#REF!*#REF!</f>
        <v>#REF!</v>
      </c>
      <c r="H41" s="66"/>
    </row>
    <row r="42" spans="1:8" s="65" customFormat="1" x14ac:dyDescent="0.3">
      <c r="A42" s="78" t="str">
        <f>P.O!A29</f>
        <v>6.0</v>
      </c>
      <c r="B42" s="172" t="str">
        <f>P.O!D29</f>
        <v>PINTURA GERAL</v>
      </c>
      <c r="C42" s="172"/>
      <c r="D42" s="76">
        <f>P.O!I29</f>
        <v>4162.4000000000005</v>
      </c>
      <c r="E42" s="76">
        <f>P.O!J29</f>
        <v>5137.25</v>
      </c>
    </row>
    <row r="43" spans="1:8" s="5" customFormat="1" ht="20.399999999999999" hidden="1" x14ac:dyDescent="0.3">
      <c r="A43" s="78" t="e">
        <f>P.O!#REF!</f>
        <v>#REF!</v>
      </c>
      <c r="B43" s="73" t="s">
        <v>130</v>
      </c>
      <c r="C43" s="74" t="s">
        <v>131</v>
      </c>
      <c r="D43" s="75" t="e">
        <f>#REF!*#REF!</f>
        <v>#REF!</v>
      </c>
      <c r="E43" s="75" t="e">
        <f>#REF!*#REF!</f>
        <v>#REF!</v>
      </c>
      <c r="H43" s="66"/>
    </row>
    <row r="44" spans="1:8" s="5" customFormat="1" ht="40.799999999999997" hidden="1" x14ac:dyDescent="0.3">
      <c r="A44" s="78" t="e">
        <f>P.O!#REF!</f>
        <v>#REF!</v>
      </c>
      <c r="B44" s="73" t="s">
        <v>133</v>
      </c>
      <c r="C44" s="74" t="s">
        <v>134</v>
      </c>
      <c r="D44" s="75" t="e">
        <f>#REF!*#REF!</f>
        <v>#REF!</v>
      </c>
      <c r="E44" s="75" t="e">
        <f>#REF!*#REF!</f>
        <v>#REF!</v>
      </c>
      <c r="H44" s="66"/>
    </row>
    <row r="45" spans="1:8" s="5" customFormat="1" ht="30.6" hidden="1" x14ac:dyDescent="0.3">
      <c r="A45" s="78" t="e">
        <f>P.O!#REF!</f>
        <v>#REF!</v>
      </c>
      <c r="B45" s="73" t="s">
        <v>135</v>
      </c>
      <c r="C45" s="74" t="s">
        <v>136</v>
      </c>
      <c r="D45" s="75" t="e">
        <f>#REF!*#REF!</f>
        <v>#REF!</v>
      </c>
      <c r="E45" s="75" t="e">
        <f>#REF!*#REF!</f>
        <v>#REF!</v>
      </c>
      <c r="H45" s="66"/>
    </row>
    <row r="46" spans="1:8" s="5" customFormat="1" ht="40.799999999999997" hidden="1" x14ac:dyDescent="0.3">
      <c r="A46" s="78" t="e">
        <f>P.O!#REF!</f>
        <v>#REF!</v>
      </c>
      <c r="B46" s="73" t="s">
        <v>137</v>
      </c>
      <c r="C46" s="74" t="s">
        <v>138</v>
      </c>
      <c r="D46" s="75" t="e">
        <f>#REF!*#REF!</f>
        <v>#REF!</v>
      </c>
      <c r="E46" s="75" t="e">
        <f>#REF!*#REF!</f>
        <v>#REF!</v>
      </c>
      <c r="H46" s="66"/>
    </row>
    <row r="47" spans="1:8" s="5" customFormat="1" ht="30.6" hidden="1" x14ac:dyDescent="0.3">
      <c r="A47" s="78" t="e">
        <f>P.O!#REF!</f>
        <v>#REF!</v>
      </c>
      <c r="B47" s="73" t="s">
        <v>139</v>
      </c>
      <c r="C47" s="74" t="s">
        <v>140</v>
      </c>
      <c r="D47" s="75" t="e">
        <f>#REF!*#REF!</f>
        <v>#REF!</v>
      </c>
      <c r="E47" s="75" t="e">
        <f>#REF!*#REF!</f>
        <v>#REF!</v>
      </c>
      <c r="F47"/>
      <c r="H47" s="67"/>
    </row>
    <row r="48" spans="1:8" s="5" customFormat="1" ht="51" hidden="1" x14ac:dyDescent="0.3">
      <c r="A48" s="78" t="e">
        <f>P.O!#REF!</f>
        <v>#REF!</v>
      </c>
      <c r="B48" s="73" t="s">
        <v>141</v>
      </c>
      <c r="C48" s="74" t="s">
        <v>142</v>
      </c>
      <c r="D48" s="75" t="e">
        <f>#REF!*#REF!</f>
        <v>#REF!</v>
      </c>
      <c r="E48" s="75" t="e">
        <f>#REF!*#REF!</f>
        <v>#REF!</v>
      </c>
      <c r="H48" s="66"/>
    </row>
    <row r="49" spans="1:8" s="5" customFormat="1" ht="40.799999999999997" hidden="1" x14ac:dyDescent="0.3">
      <c r="A49" s="78" t="e">
        <f>P.O!#REF!</f>
        <v>#REF!</v>
      </c>
      <c r="B49" s="73" t="s">
        <v>143</v>
      </c>
      <c r="C49" s="74" t="s">
        <v>144</v>
      </c>
      <c r="D49" s="75" t="e">
        <f>#REF!*#REF!</f>
        <v>#REF!</v>
      </c>
      <c r="E49" s="75" t="e">
        <f>#REF!*#REF!</f>
        <v>#REF!</v>
      </c>
      <c r="H49" s="66"/>
    </row>
    <row r="50" spans="1:8" s="65" customFormat="1" x14ac:dyDescent="0.3">
      <c r="A50" s="78" t="str">
        <f>P.O!A36</f>
        <v>7.0</v>
      </c>
      <c r="B50" s="172" t="str">
        <f>P.O!D36</f>
        <v>ESQUADRIAS</v>
      </c>
      <c r="C50" s="172"/>
      <c r="D50" s="76">
        <f>P.O!I36</f>
        <v>1991.94</v>
      </c>
      <c r="E50" s="76">
        <f>P.O!J36</f>
        <v>2459.61</v>
      </c>
    </row>
    <row r="51" spans="1:8" s="5" customFormat="1" ht="20.399999999999999" hidden="1" x14ac:dyDescent="0.3">
      <c r="A51" s="78" t="e">
        <f>P.O!#REF!</f>
        <v>#REF!</v>
      </c>
      <c r="B51" s="73" t="s">
        <v>81</v>
      </c>
      <c r="C51" s="74" t="s">
        <v>82</v>
      </c>
      <c r="D51" s="75" t="e">
        <f>#REF!*#REF!</f>
        <v>#REF!</v>
      </c>
      <c r="E51" s="75" t="e">
        <f>#REF!*#REF!</f>
        <v>#REF!</v>
      </c>
      <c r="H51" s="66"/>
    </row>
    <row r="52" spans="1:8" s="5" customFormat="1" ht="30.6" hidden="1" x14ac:dyDescent="0.3">
      <c r="A52" s="78" t="e">
        <f>P.O!#REF!</f>
        <v>#REF!</v>
      </c>
      <c r="B52" s="73" t="s">
        <v>85</v>
      </c>
      <c r="C52" s="74" t="s">
        <v>86</v>
      </c>
      <c r="D52" s="75" t="e">
        <f>#REF!*#REF!</f>
        <v>#REF!</v>
      </c>
      <c r="E52" s="75" t="e">
        <f>#REF!*#REF!</f>
        <v>#REF!</v>
      </c>
      <c r="H52" s="66"/>
    </row>
    <row r="53" spans="1:8" s="5" customFormat="1" ht="20.399999999999999" hidden="1" x14ac:dyDescent="0.3">
      <c r="A53" s="78" t="e">
        <f>P.O!#REF!</f>
        <v>#REF!</v>
      </c>
      <c r="B53" s="73" t="s">
        <v>116</v>
      </c>
      <c r="C53" s="74" t="s">
        <v>117</v>
      </c>
      <c r="D53" s="75" t="e">
        <f>#REF!*#REF!</f>
        <v>#REF!</v>
      </c>
      <c r="E53" s="75" t="e">
        <f>#REF!*#REF!</f>
        <v>#REF!</v>
      </c>
      <c r="H53" s="66"/>
    </row>
    <row r="54" spans="1:8" s="5" customFormat="1" ht="30.6" hidden="1" x14ac:dyDescent="0.3">
      <c r="A54" s="78" t="e">
        <f>P.O!#REF!</f>
        <v>#REF!</v>
      </c>
      <c r="B54" s="73" t="s">
        <v>83</v>
      </c>
      <c r="C54" s="74" t="s">
        <v>84</v>
      </c>
      <c r="D54" s="75" t="e">
        <f>#REF!*#REF!</f>
        <v>#REF!</v>
      </c>
      <c r="E54" s="75" t="e">
        <f>#REF!*#REF!</f>
        <v>#REF!</v>
      </c>
      <c r="H54" s="66"/>
    </row>
    <row r="55" spans="1:8" s="5" customFormat="1" ht="30.6" hidden="1" x14ac:dyDescent="0.3">
      <c r="A55" s="78" t="e">
        <f>P.O!#REF!</f>
        <v>#REF!</v>
      </c>
      <c r="B55" s="73" t="s">
        <v>118</v>
      </c>
      <c r="C55" s="74" t="s">
        <v>119</v>
      </c>
      <c r="D55" s="75" t="e">
        <f>#REF!*#REF!</f>
        <v>#REF!</v>
      </c>
      <c r="E55" s="75" t="e">
        <f>#REF!*#REF!</f>
        <v>#REF!</v>
      </c>
      <c r="H55" s="66"/>
    </row>
    <row r="56" spans="1:8" s="5" customFormat="1" ht="40.799999999999997" hidden="1" x14ac:dyDescent="0.3">
      <c r="A56" s="78" t="e">
        <f>P.O!#REF!</f>
        <v>#REF!</v>
      </c>
      <c r="B56" s="73" t="s">
        <v>120</v>
      </c>
      <c r="C56" s="74" t="s">
        <v>121</v>
      </c>
      <c r="D56" s="75" t="e">
        <f>#REF!*#REF!</f>
        <v>#REF!</v>
      </c>
      <c r="E56" s="75" t="e">
        <f>#REF!*#REF!</f>
        <v>#REF!</v>
      </c>
      <c r="H56" s="66"/>
    </row>
    <row r="57" spans="1:8" s="5" customFormat="1" ht="30.6" hidden="1" x14ac:dyDescent="0.3">
      <c r="A57" s="78" t="e">
        <f>P.O!#REF!</f>
        <v>#REF!</v>
      </c>
      <c r="B57" s="73" t="s">
        <v>122</v>
      </c>
      <c r="C57" s="74" t="s">
        <v>123</v>
      </c>
      <c r="D57" s="75" t="e">
        <f>#REF!*#REF!</f>
        <v>#REF!</v>
      </c>
      <c r="E57" s="75" t="e">
        <f>#REF!*#REF!</f>
        <v>#REF!</v>
      </c>
      <c r="H57" s="66"/>
    </row>
    <row r="58" spans="1:8" s="5" customFormat="1" ht="30.6" hidden="1" x14ac:dyDescent="0.3">
      <c r="A58" s="78" t="e">
        <f>P.O!#REF!</f>
        <v>#REF!</v>
      </c>
      <c r="B58" s="73" t="s">
        <v>124</v>
      </c>
      <c r="C58" s="74" t="s">
        <v>125</v>
      </c>
      <c r="D58" s="75" t="e">
        <f>#REF!*#REF!</f>
        <v>#REF!</v>
      </c>
      <c r="E58" s="75" t="e">
        <f>#REF!*#REF!</f>
        <v>#REF!</v>
      </c>
      <c r="H58" s="66"/>
    </row>
    <row r="59" spans="1:8" s="65" customFormat="1" x14ac:dyDescent="0.3">
      <c r="A59" s="78" t="str">
        <f>P.O!A39</f>
        <v>8.0</v>
      </c>
      <c r="B59" s="172" t="str">
        <f>P.O!D39</f>
        <v>COBERTA</v>
      </c>
      <c r="C59" s="172"/>
      <c r="D59" s="76">
        <f>P.O!I39</f>
        <v>2664.0199999999995</v>
      </c>
      <c r="E59" s="76">
        <f>P.O!J39</f>
        <v>3289.33</v>
      </c>
    </row>
    <row r="60" spans="1:8" s="5" customFormat="1" ht="20.399999999999999" hidden="1" x14ac:dyDescent="0.3">
      <c r="A60" s="78" t="e">
        <f>P.O!#REF!</f>
        <v>#REF!</v>
      </c>
      <c r="B60" s="73" t="s">
        <v>81</v>
      </c>
      <c r="C60" s="74" t="s">
        <v>82</v>
      </c>
      <c r="D60" s="75" t="e">
        <f>#REF!*#REF!</f>
        <v>#REF!</v>
      </c>
      <c r="E60" s="75" t="e">
        <f>#REF!*#REF!</f>
        <v>#REF!</v>
      </c>
      <c r="H60" s="66"/>
    </row>
    <row r="61" spans="1:8" s="5" customFormat="1" ht="30.6" hidden="1" x14ac:dyDescent="0.3">
      <c r="A61" s="78" t="e">
        <f>P.O!#REF!</f>
        <v>#REF!</v>
      </c>
      <c r="B61" s="73" t="s">
        <v>85</v>
      </c>
      <c r="C61" s="74" t="s">
        <v>86</v>
      </c>
      <c r="D61" s="75" t="e">
        <f>#REF!*#REF!</f>
        <v>#REF!</v>
      </c>
      <c r="E61" s="75" t="e">
        <f>#REF!*#REF!</f>
        <v>#REF!</v>
      </c>
      <c r="H61" s="66"/>
    </row>
    <row r="62" spans="1:8" s="5" customFormat="1" ht="40.799999999999997" hidden="1" x14ac:dyDescent="0.3">
      <c r="A62" s="78" t="e">
        <f>P.O!#REF!</f>
        <v>#REF!</v>
      </c>
      <c r="B62" s="73" t="s">
        <v>120</v>
      </c>
      <c r="C62" s="74" t="s">
        <v>121</v>
      </c>
      <c r="D62" s="75" t="e">
        <f>#REF!*#REF!</f>
        <v>#REF!</v>
      </c>
      <c r="E62" s="75" t="e">
        <f>#REF!*#REF!</f>
        <v>#REF!</v>
      </c>
      <c r="H62" s="66"/>
    </row>
    <row r="63" spans="1:8" s="5" customFormat="1" ht="30.6" hidden="1" x14ac:dyDescent="0.3">
      <c r="A63" s="78" t="e">
        <f>P.O!#REF!</f>
        <v>#REF!</v>
      </c>
      <c r="B63" s="73" t="s">
        <v>128</v>
      </c>
      <c r="C63" s="74" t="s">
        <v>129</v>
      </c>
      <c r="D63" s="75" t="e">
        <f>#REF!*#REF!</f>
        <v>#REF!</v>
      </c>
      <c r="E63" s="75" t="e">
        <f>#REF!*#REF!</f>
        <v>#REF!</v>
      </c>
      <c r="F63"/>
      <c r="H63" s="67"/>
    </row>
    <row r="64" spans="1:8" s="5" customFormat="1" ht="30.6" hidden="1" x14ac:dyDescent="0.3">
      <c r="A64" s="78" t="e">
        <f>P.O!#REF!</f>
        <v>#REF!</v>
      </c>
      <c r="B64" s="73" t="s">
        <v>122</v>
      </c>
      <c r="C64" s="74" t="s">
        <v>123</v>
      </c>
      <c r="D64" s="75" t="e">
        <f>#REF!*#REF!</f>
        <v>#REF!</v>
      </c>
      <c r="E64" s="75" t="e">
        <f>#REF!*#REF!</f>
        <v>#REF!</v>
      </c>
      <c r="H64" s="66"/>
    </row>
    <row r="65" spans="1:8" s="5" customFormat="1" ht="30.6" hidden="1" x14ac:dyDescent="0.3">
      <c r="A65" s="78" t="e">
        <f>P.O!#REF!</f>
        <v>#REF!</v>
      </c>
      <c r="B65" s="73" t="s">
        <v>124</v>
      </c>
      <c r="C65" s="74" t="s">
        <v>125</v>
      </c>
      <c r="D65" s="75" t="e">
        <f>#REF!*#REF!</f>
        <v>#REF!</v>
      </c>
      <c r="E65" s="75" t="e">
        <f>#REF!*#REF!</f>
        <v>#REF!</v>
      </c>
      <c r="H65" s="66"/>
    </row>
    <row r="66" spans="1:8" s="65" customFormat="1" x14ac:dyDescent="0.3">
      <c r="A66" s="78" t="str">
        <f>P.O!A44</f>
        <v>9.0</v>
      </c>
      <c r="B66" s="172" t="str">
        <f>P.O!D44</f>
        <v>DRENAGEM</v>
      </c>
      <c r="C66" s="172"/>
      <c r="D66" s="76">
        <f>P.O!I44</f>
        <v>1146.75</v>
      </c>
      <c r="E66" s="76">
        <f>P.O!J44</f>
        <v>1415.93</v>
      </c>
      <c r="F66" s="86"/>
    </row>
    <row r="67" spans="1:8" s="65" customFormat="1" x14ac:dyDescent="0.3">
      <c r="A67" s="78" t="str">
        <f>P.O!A48</f>
        <v>10.0</v>
      </c>
      <c r="B67" s="172" t="str">
        <f>P.O!D48</f>
        <v>ELÉTRICO</v>
      </c>
      <c r="C67" s="172"/>
      <c r="D67" s="76">
        <f>P.O!I48</f>
        <v>1114.75</v>
      </c>
      <c r="E67" s="76">
        <f>P.O!J48</f>
        <v>1376.43</v>
      </c>
    </row>
    <row r="68" spans="1:8" ht="15" customHeight="1" x14ac:dyDescent="0.3">
      <c r="A68" s="175"/>
      <c r="B68" s="176"/>
      <c r="C68" s="176"/>
      <c r="D68" s="171">
        <f>E14+E15+E24+E26+E35+E42+E50+E59+E66+E67</f>
        <v>43612.56</v>
      </c>
      <c r="E68" s="171"/>
    </row>
    <row r="69" spans="1:8" ht="15" customHeight="1" x14ac:dyDescent="0.3">
      <c r="A69" s="176"/>
      <c r="B69" s="176"/>
      <c r="C69" s="176"/>
      <c r="D69" s="171"/>
      <c r="E69" s="171"/>
      <c r="F69" s="64"/>
    </row>
    <row r="73" spans="1:8" x14ac:dyDescent="0.3">
      <c r="D73" s="70"/>
      <c r="F73" s="68"/>
    </row>
    <row r="74" spans="1:8" x14ac:dyDescent="0.3">
      <c r="C74" s="173" t="s">
        <v>245</v>
      </c>
    </row>
    <row r="75" spans="1:8" x14ac:dyDescent="0.3">
      <c r="C75" s="174"/>
      <c r="F75" s="68"/>
    </row>
    <row r="76" spans="1:8" x14ac:dyDescent="0.3">
      <c r="C76" s="174"/>
    </row>
  </sheetData>
  <mergeCells count="25">
    <mergeCell ref="D8:E9"/>
    <mergeCell ref="A7:E7"/>
    <mergeCell ref="A4:C4"/>
    <mergeCell ref="A5:C5"/>
    <mergeCell ref="D4:E5"/>
    <mergeCell ref="A1:E1"/>
    <mergeCell ref="A2:E2"/>
    <mergeCell ref="D6:E6"/>
    <mergeCell ref="A3:E3"/>
    <mergeCell ref="A6:C6"/>
    <mergeCell ref="C74:C76"/>
    <mergeCell ref="B50:C50"/>
    <mergeCell ref="B59:C59"/>
    <mergeCell ref="A68:C69"/>
    <mergeCell ref="A8:A10"/>
    <mergeCell ref="B8:C10"/>
    <mergeCell ref="D68:E69"/>
    <mergeCell ref="B15:C15"/>
    <mergeCell ref="B14:C14"/>
    <mergeCell ref="B67:C67"/>
    <mergeCell ref="B35:C35"/>
    <mergeCell ref="B42:C42"/>
    <mergeCell ref="B66:C66"/>
    <mergeCell ref="B24:C24"/>
    <mergeCell ref="B26:C26"/>
  </mergeCells>
  <printOptions horizontalCentered="1"/>
  <pageMargins left="0.35433070866141736" right="0.51181102362204722" top="1.5748031496062993" bottom="0.82677165354330717" header="0.15748031496062992" footer="0.31496062992125984"/>
  <pageSetup paperSize="9" scale="99" fitToHeight="4" orientation="portrait" r:id="rId1"/>
  <headerFooter>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tabColor theme="3" tint="0.39997558519241921"/>
    <pageSetUpPr fitToPage="1"/>
  </sheetPr>
  <dimension ref="A1:M75"/>
  <sheetViews>
    <sheetView tabSelected="1" view="pageBreakPreview" zoomScale="115" zoomScaleNormal="110" zoomScaleSheetLayoutView="115" workbookViewId="0">
      <selection activeCell="K17" sqref="K17"/>
    </sheetView>
  </sheetViews>
  <sheetFormatPr defaultRowHeight="14.4" x14ac:dyDescent="0.3"/>
  <cols>
    <col min="2" max="2" width="11.33203125" customWidth="1"/>
    <col min="3" max="3" width="13.5546875" customWidth="1"/>
    <col min="4" max="4" width="50.6640625" customWidth="1"/>
    <col min="5" max="5" width="8.33203125" customWidth="1"/>
    <col min="6" max="6" width="11" customWidth="1"/>
    <col min="7" max="7" width="9.109375" style="7"/>
    <col min="8" max="8" width="11.6640625" customWidth="1"/>
    <col min="9" max="9" width="12.88671875" customWidth="1"/>
    <col min="10" max="10" width="14.109375" customWidth="1"/>
    <col min="11" max="11" width="20.88671875" customWidth="1"/>
    <col min="12" max="12" width="9.109375" hidden="1" customWidth="1"/>
    <col min="13" max="13" width="14.44140625" customWidth="1"/>
  </cols>
  <sheetData>
    <row r="1" spans="1:13" ht="12.75" customHeight="1" x14ac:dyDescent="0.35">
      <c r="A1" s="214" t="s">
        <v>11</v>
      </c>
      <c r="B1" s="214"/>
      <c r="C1" s="214"/>
      <c r="D1" s="214"/>
      <c r="E1" s="214"/>
      <c r="F1" s="214"/>
      <c r="G1" s="214"/>
      <c r="H1" s="214"/>
      <c r="I1" s="214"/>
      <c r="J1" s="214"/>
      <c r="K1" s="3"/>
      <c r="L1" s="4"/>
    </row>
    <row r="2" spans="1:13" ht="14.25" customHeight="1" x14ac:dyDescent="0.3">
      <c r="A2" s="214"/>
      <c r="B2" s="214"/>
      <c r="C2" s="214"/>
      <c r="D2" s="214"/>
      <c r="E2" s="214"/>
      <c r="F2" s="214"/>
      <c r="G2" s="214"/>
      <c r="H2" s="214"/>
      <c r="I2" s="214"/>
      <c r="J2" s="214"/>
      <c r="K2" s="1"/>
      <c r="L2" s="2"/>
    </row>
    <row r="3" spans="1:13" ht="24" customHeight="1" x14ac:dyDescent="0.3">
      <c r="A3" s="216" t="s">
        <v>242</v>
      </c>
      <c r="B3" s="216"/>
      <c r="C3" s="216"/>
      <c r="D3" s="216"/>
      <c r="E3" s="216"/>
      <c r="F3" s="216"/>
      <c r="G3" s="216"/>
      <c r="H3" s="216"/>
      <c r="I3" s="216"/>
      <c r="J3" s="216"/>
    </row>
    <row r="4" spans="1:13" ht="15" customHeight="1" x14ac:dyDescent="0.3">
      <c r="A4" s="218" t="s">
        <v>225</v>
      </c>
      <c r="B4" s="218"/>
      <c r="C4" s="218"/>
      <c r="D4" s="218"/>
      <c r="E4" s="218"/>
      <c r="F4" s="218"/>
      <c r="G4" s="218"/>
      <c r="H4" s="218"/>
      <c r="I4" s="203" t="s">
        <v>243</v>
      </c>
      <c r="J4" s="203"/>
    </row>
    <row r="5" spans="1:13" x14ac:dyDescent="0.3">
      <c r="A5" s="215" t="s">
        <v>226</v>
      </c>
      <c r="B5" s="215"/>
      <c r="C5" s="215"/>
      <c r="D5" s="215"/>
      <c r="E5" s="215"/>
      <c r="F5" s="215"/>
      <c r="G5" s="215"/>
      <c r="H5" s="215"/>
      <c r="I5" s="203"/>
      <c r="J5" s="203"/>
    </row>
    <row r="6" spans="1:13" x14ac:dyDescent="0.3">
      <c r="A6" s="217" t="s">
        <v>48</v>
      </c>
      <c r="B6" s="217"/>
      <c r="C6" s="217"/>
      <c r="D6" s="217"/>
      <c r="E6" s="217"/>
      <c r="F6" s="217"/>
      <c r="G6" s="217" t="s">
        <v>12</v>
      </c>
      <c r="H6" s="217"/>
      <c r="I6" s="219">
        <f>COMP_BDI_SEM!D23</f>
        <v>0.23480000000000001</v>
      </c>
      <c r="J6" s="220"/>
    </row>
    <row r="7" spans="1:13" s="5" customFormat="1" ht="21.75" customHeight="1" x14ac:dyDescent="0.3">
      <c r="A7" s="209" t="s">
        <v>0</v>
      </c>
      <c r="B7" s="209" t="s">
        <v>47</v>
      </c>
      <c r="C7" s="209" t="s">
        <v>2</v>
      </c>
      <c r="D7" s="209" t="s">
        <v>3</v>
      </c>
      <c r="E7" s="209" t="s">
        <v>1</v>
      </c>
      <c r="F7" s="222" t="s">
        <v>16</v>
      </c>
      <c r="G7" s="221" t="s">
        <v>4</v>
      </c>
      <c r="H7" s="221"/>
      <c r="I7" s="212" t="s">
        <v>5</v>
      </c>
      <c r="J7" s="213"/>
      <c r="M7" s="6"/>
    </row>
    <row r="8" spans="1:13" s="5" customFormat="1" ht="13.5" customHeight="1" x14ac:dyDescent="0.3">
      <c r="A8" s="209"/>
      <c r="B8" s="209"/>
      <c r="C8" s="209"/>
      <c r="D8" s="209"/>
      <c r="E8" s="209"/>
      <c r="F8" s="222"/>
      <c r="G8" s="83" t="s">
        <v>14</v>
      </c>
      <c r="H8" s="83" t="s">
        <v>15</v>
      </c>
      <c r="I8" s="83" t="s">
        <v>14</v>
      </c>
      <c r="J8" s="83" t="s">
        <v>15</v>
      </c>
      <c r="M8" s="6"/>
    </row>
    <row r="9" spans="1:13" s="5" customFormat="1" ht="13.5" customHeight="1" x14ac:dyDescent="0.3">
      <c r="A9" s="49" t="s">
        <v>45</v>
      </c>
      <c r="B9" s="49"/>
      <c r="C9" s="49"/>
      <c r="D9" s="49" t="s">
        <v>155</v>
      </c>
      <c r="E9" s="49"/>
      <c r="F9" s="96"/>
      <c r="G9" s="131"/>
      <c r="H9" s="131"/>
      <c r="I9" s="79">
        <f>SUM(I10:I11)</f>
        <v>5015.8999999999996</v>
      </c>
      <c r="J9" s="79">
        <f>SUM(J10:J11)</f>
        <v>6192.59</v>
      </c>
      <c r="M9" s="6"/>
    </row>
    <row r="10" spans="1:13" s="5" customFormat="1" ht="22.8" customHeight="1" x14ac:dyDescent="0.3">
      <c r="A10" s="97" t="s">
        <v>40</v>
      </c>
      <c r="B10" s="98" t="s">
        <v>157</v>
      </c>
      <c r="C10" s="98" t="s">
        <v>197</v>
      </c>
      <c r="D10" s="100" t="s">
        <v>198</v>
      </c>
      <c r="E10" s="99" t="s">
        <v>52</v>
      </c>
      <c r="F10" s="60">
        <f>M.CALC!H12</f>
        <v>106.52</v>
      </c>
      <c r="G10" s="132">
        <v>25.29</v>
      </c>
      <c r="H10" s="132">
        <f>TRUNC(G10*(1+I$6),2)</f>
        <v>31.22</v>
      </c>
      <c r="I10" s="72">
        <f>TRUNC(F10*G10,2)</f>
        <v>2693.89</v>
      </c>
      <c r="J10" s="72">
        <f>TRUNC(H10*F10,2)</f>
        <v>3325.55</v>
      </c>
      <c r="M10" s="6"/>
    </row>
    <row r="11" spans="1:13" s="5" customFormat="1" ht="22.8" customHeight="1" x14ac:dyDescent="0.3">
      <c r="A11" s="97" t="s">
        <v>41</v>
      </c>
      <c r="B11" s="98" t="s">
        <v>190</v>
      </c>
      <c r="C11" s="98">
        <v>97622</v>
      </c>
      <c r="D11" s="100" t="s">
        <v>228</v>
      </c>
      <c r="E11" s="99" t="s">
        <v>158</v>
      </c>
      <c r="F11" s="60">
        <v>44</v>
      </c>
      <c r="G11" s="132">
        <v>52.773000000000003</v>
      </c>
      <c r="H11" s="132">
        <f>TRUNC(G11*(1+I$6),2)</f>
        <v>65.16</v>
      </c>
      <c r="I11" s="72">
        <f>TRUNC(F11*G11,2)</f>
        <v>2322.0100000000002</v>
      </c>
      <c r="J11" s="72">
        <f>TRUNC(H11*F11,2)</f>
        <v>2867.04</v>
      </c>
      <c r="M11" s="6"/>
    </row>
    <row r="12" spans="1:13" s="5" customFormat="1" ht="14.25" customHeight="1" x14ac:dyDescent="0.3">
      <c r="A12" s="56" t="s">
        <v>46</v>
      </c>
      <c r="B12" s="57"/>
      <c r="C12" s="57"/>
      <c r="D12" s="139" t="s">
        <v>178</v>
      </c>
      <c r="E12" s="59"/>
      <c r="F12" s="59"/>
      <c r="G12" s="133"/>
      <c r="H12" s="133"/>
      <c r="I12" s="79">
        <f>SUM(I13:I15)</f>
        <v>7679.7599999999993</v>
      </c>
      <c r="J12" s="79">
        <f>SUM(J13:J15)</f>
        <v>9481.08</v>
      </c>
      <c r="M12" s="6"/>
    </row>
    <row r="13" spans="1:13" s="5" customFormat="1" ht="24" customHeight="1" x14ac:dyDescent="0.3">
      <c r="A13" s="97" t="s">
        <v>42</v>
      </c>
      <c r="B13" s="98" t="s">
        <v>190</v>
      </c>
      <c r="C13" s="98">
        <v>101157</v>
      </c>
      <c r="D13" s="100" t="s">
        <v>191</v>
      </c>
      <c r="E13" s="99" t="s">
        <v>52</v>
      </c>
      <c r="F13" s="60">
        <f>M.CALC!H21</f>
        <v>29.9</v>
      </c>
      <c r="G13" s="132">
        <v>55.28</v>
      </c>
      <c r="H13" s="132">
        <f>TRUNC(G13*(1+I$6),2)</f>
        <v>68.25</v>
      </c>
      <c r="I13" s="72">
        <f t="shared" ref="I13:I15" si="0">TRUNC(F13*G13,2)</f>
        <v>1652.87</v>
      </c>
      <c r="J13" s="72">
        <f t="shared" ref="J13:J15" si="1">TRUNC(H13*F13,2)</f>
        <v>2040.67</v>
      </c>
      <c r="M13" s="6"/>
    </row>
    <row r="14" spans="1:13" s="5" customFormat="1" ht="22.2" customHeight="1" x14ac:dyDescent="0.3">
      <c r="A14" s="97" t="s">
        <v>43</v>
      </c>
      <c r="B14" s="98" t="s">
        <v>190</v>
      </c>
      <c r="C14" s="98">
        <v>96113</v>
      </c>
      <c r="D14" s="100" t="s">
        <v>192</v>
      </c>
      <c r="E14" s="99" t="s">
        <v>52</v>
      </c>
      <c r="F14" s="60">
        <f>M.CALC!H27</f>
        <v>106.52</v>
      </c>
      <c r="G14" s="132">
        <v>35.51</v>
      </c>
      <c r="H14" s="132">
        <f t="shared" ref="H14:H53" si="2">TRUNC(G14*(1+I$6),2)</f>
        <v>43.84</v>
      </c>
      <c r="I14" s="72">
        <f t="shared" si="0"/>
        <v>3782.52</v>
      </c>
      <c r="J14" s="72">
        <f t="shared" si="1"/>
        <v>4669.83</v>
      </c>
      <c r="K14" s="5">
        <f>F14*0.3</f>
        <v>31.955999999999996</v>
      </c>
      <c r="M14" s="6"/>
    </row>
    <row r="15" spans="1:13" s="5" customFormat="1" ht="30.6" x14ac:dyDescent="0.3">
      <c r="A15" s="97" t="s">
        <v>54</v>
      </c>
      <c r="B15" s="98" t="s">
        <v>196</v>
      </c>
      <c r="C15" s="101" t="s">
        <v>179</v>
      </c>
      <c r="D15" s="100" t="s">
        <v>180</v>
      </c>
      <c r="E15" s="99" t="s">
        <v>52</v>
      </c>
      <c r="F15" s="60">
        <f>M.CALC!H33</f>
        <v>106.52</v>
      </c>
      <c r="G15" s="132">
        <v>21.07</v>
      </c>
      <c r="H15" s="132">
        <f t="shared" si="2"/>
        <v>26.01</v>
      </c>
      <c r="I15" s="72">
        <f t="shared" si="0"/>
        <v>2244.37</v>
      </c>
      <c r="J15" s="72">
        <f t="shared" si="1"/>
        <v>2770.58</v>
      </c>
      <c r="M15" s="6"/>
    </row>
    <row r="16" spans="1:13" s="5" customFormat="1" ht="11.4" customHeight="1" x14ac:dyDescent="0.3">
      <c r="A16" s="56" t="s">
        <v>216</v>
      </c>
      <c r="B16" s="57"/>
      <c r="C16" s="57"/>
      <c r="D16" s="139" t="s">
        <v>159</v>
      </c>
      <c r="E16" s="59"/>
      <c r="F16" s="59"/>
      <c r="G16" s="133"/>
      <c r="H16" s="133"/>
      <c r="I16" s="79">
        <f>SUM(I17:I18)</f>
        <v>1423.14</v>
      </c>
      <c r="J16" s="79">
        <f>SUM(J17:J18)</f>
        <v>1757.1699999999998</v>
      </c>
      <c r="M16" s="6"/>
    </row>
    <row r="17" spans="1:13" s="5" customFormat="1" ht="30.6" x14ac:dyDescent="0.3">
      <c r="A17" s="97" t="s">
        <v>56</v>
      </c>
      <c r="B17" s="98" t="s">
        <v>194</v>
      </c>
      <c r="C17" s="98">
        <v>103329</v>
      </c>
      <c r="D17" s="100" t="s">
        <v>195</v>
      </c>
      <c r="E17" s="99" t="s">
        <v>52</v>
      </c>
      <c r="F17" s="60">
        <f>M.CALC!H39</f>
        <v>13.32</v>
      </c>
      <c r="G17" s="132">
        <v>79.84</v>
      </c>
      <c r="H17" s="132">
        <f t="shared" si="2"/>
        <v>98.58</v>
      </c>
      <c r="I17" s="72">
        <f>TRUNC(F17*G17,2)</f>
        <v>1063.46</v>
      </c>
      <c r="J17" s="72">
        <f>TRUNC(H17*F17,2)</f>
        <v>1313.08</v>
      </c>
      <c r="K17" s="5">
        <f>0.25*F13</f>
        <v>7.4749999999999996</v>
      </c>
      <c r="M17" s="6"/>
    </row>
    <row r="18" spans="1:13" s="5" customFormat="1" ht="20.399999999999999" x14ac:dyDescent="0.3">
      <c r="A18" s="97" t="s">
        <v>227</v>
      </c>
      <c r="B18" s="98" t="s">
        <v>157</v>
      </c>
      <c r="C18" s="98" t="s">
        <v>197</v>
      </c>
      <c r="D18" s="100" t="s">
        <v>233</v>
      </c>
      <c r="E18" s="99" t="s">
        <v>52</v>
      </c>
      <c r="F18" s="60">
        <f>M.CALC!H44</f>
        <v>5.6199999999999992</v>
      </c>
      <c r="G18" s="132">
        <v>64</v>
      </c>
      <c r="H18" s="132">
        <f t="shared" si="2"/>
        <v>79.02</v>
      </c>
      <c r="I18" s="72">
        <f>TRUNC(F18*G18,2)</f>
        <v>359.68</v>
      </c>
      <c r="J18" s="72">
        <f>TRUNC(H18*F18,2)</f>
        <v>444.09</v>
      </c>
      <c r="K18" s="5">
        <f>0.24*F14</f>
        <v>25.564799999999998</v>
      </c>
      <c r="M18" s="6"/>
    </row>
    <row r="19" spans="1:13" s="5" customFormat="1" x14ac:dyDescent="0.3">
      <c r="A19" s="56" t="s">
        <v>57</v>
      </c>
      <c r="B19" s="57"/>
      <c r="C19" s="57"/>
      <c r="D19" s="139" t="s">
        <v>193</v>
      </c>
      <c r="E19" s="59"/>
      <c r="F19" s="59"/>
      <c r="G19" s="133"/>
      <c r="H19" s="133"/>
      <c r="I19" s="79">
        <f>SUM(I20:I24)</f>
        <v>7787.82</v>
      </c>
      <c r="J19" s="79">
        <f>SUM(J20:J24)</f>
        <v>9615.9199999999983</v>
      </c>
      <c r="M19" s="6"/>
    </row>
    <row r="20" spans="1:13" s="5" customFormat="1" ht="20.399999999999999" x14ac:dyDescent="0.3">
      <c r="A20" s="105" t="s">
        <v>58</v>
      </c>
      <c r="B20" s="98" t="s">
        <v>190</v>
      </c>
      <c r="C20" s="99">
        <v>93358</v>
      </c>
      <c r="D20" s="106" t="s">
        <v>82</v>
      </c>
      <c r="E20" s="99" t="s">
        <v>158</v>
      </c>
      <c r="F20" s="60">
        <f>M.CALC!H50</f>
        <v>31.95</v>
      </c>
      <c r="G20" s="132">
        <v>80.14</v>
      </c>
      <c r="H20" s="132">
        <f t="shared" si="2"/>
        <v>98.95</v>
      </c>
      <c r="I20" s="72">
        <f>TRUNC(F20*G20,2)</f>
        <v>2560.4699999999998</v>
      </c>
      <c r="J20" s="72">
        <f>TRUNC(H20*F20,2)</f>
        <v>3161.45</v>
      </c>
      <c r="M20" s="6"/>
    </row>
    <row r="21" spans="1:13" s="5" customFormat="1" ht="20.399999999999999" x14ac:dyDescent="0.3">
      <c r="A21" s="105" t="s">
        <v>161</v>
      </c>
      <c r="B21" s="98" t="s">
        <v>194</v>
      </c>
      <c r="C21" s="98">
        <v>96995</v>
      </c>
      <c r="D21" s="100" t="s">
        <v>199</v>
      </c>
      <c r="E21" s="99" t="s">
        <v>158</v>
      </c>
      <c r="F21" s="60">
        <f>M.CALC!H55</f>
        <v>21.299999999999997</v>
      </c>
      <c r="G21" s="132">
        <v>48.59</v>
      </c>
      <c r="H21" s="132">
        <f t="shared" si="2"/>
        <v>59.99</v>
      </c>
      <c r="I21" s="72">
        <f>TRUNC(F21*G21,2)</f>
        <v>1034.96</v>
      </c>
      <c r="J21" s="72">
        <f>TRUNC(H21*F21,2)</f>
        <v>1277.78</v>
      </c>
      <c r="M21" s="6"/>
    </row>
    <row r="22" spans="1:13" s="5" customFormat="1" ht="20.399999999999999" x14ac:dyDescent="0.3">
      <c r="A22" s="105" t="s">
        <v>202</v>
      </c>
      <c r="B22" s="98" t="s">
        <v>194</v>
      </c>
      <c r="C22" s="98">
        <v>96620</v>
      </c>
      <c r="D22" s="100" t="s">
        <v>200</v>
      </c>
      <c r="E22" s="99" t="s">
        <v>158</v>
      </c>
      <c r="F22" s="60">
        <f>M.CALC!H60</f>
        <v>6.3800000000000008</v>
      </c>
      <c r="G22" s="132">
        <v>611.41</v>
      </c>
      <c r="H22" s="132">
        <f t="shared" si="2"/>
        <v>754.96</v>
      </c>
      <c r="I22" s="72">
        <f>TRUNC(F22*G22,2)</f>
        <v>3900.79</v>
      </c>
      <c r="J22" s="72">
        <f>TRUNC(H22*F22,2)</f>
        <v>4816.6400000000003</v>
      </c>
      <c r="M22" s="6"/>
    </row>
    <row r="23" spans="1:13" s="5" customFormat="1" ht="30.6" x14ac:dyDescent="0.3">
      <c r="A23" s="105" t="s">
        <v>203</v>
      </c>
      <c r="B23" s="98" t="s">
        <v>194</v>
      </c>
      <c r="C23" s="98">
        <v>98680</v>
      </c>
      <c r="D23" s="100" t="s">
        <v>201</v>
      </c>
      <c r="E23" s="99" t="s">
        <v>52</v>
      </c>
      <c r="F23" s="60">
        <f>M.CALC!H65</f>
        <v>2.12</v>
      </c>
      <c r="G23" s="132">
        <v>46.13</v>
      </c>
      <c r="H23" s="132">
        <f t="shared" si="2"/>
        <v>56.96</v>
      </c>
      <c r="I23" s="72">
        <f>TRUNC(F23*G23,2)</f>
        <v>97.79</v>
      </c>
      <c r="J23" s="72">
        <f>TRUNC(H23*F23,2)</f>
        <v>120.75</v>
      </c>
      <c r="M23" s="6"/>
    </row>
    <row r="24" spans="1:13" s="5" customFormat="1" ht="42" customHeight="1" x14ac:dyDescent="0.3">
      <c r="A24" s="105" t="s">
        <v>204</v>
      </c>
      <c r="B24" s="98" t="s">
        <v>194</v>
      </c>
      <c r="C24" s="98">
        <v>104162</v>
      </c>
      <c r="D24" s="141" t="s">
        <v>207</v>
      </c>
      <c r="E24" s="99" t="s">
        <v>52</v>
      </c>
      <c r="F24" s="60">
        <f>M.CALC!H65</f>
        <v>2.12</v>
      </c>
      <c r="G24" s="132">
        <v>91.42</v>
      </c>
      <c r="H24" s="132">
        <f t="shared" si="2"/>
        <v>112.88</v>
      </c>
      <c r="I24" s="72">
        <f>TRUNC(F24*G24,2)</f>
        <v>193.81</v>
      </c>
      <c r="J24" s="72">
        <f>TRUNC(H24*F24,2)</f>
        <v>239.3</v>
      </c>
      <c r="M24" s="6"/>
    </row>
    <row r="25" spans="1:13" s="5" customFormat="1" ht="14.4" customHeight="1" x14ac:dyDescent="0.3">
      <c r="A25" s="56" t="s">
        <v>59</v>
      </c>
      <c r="B25" s="57"/>
      <c r="C25" s="57"/>
      <c r="D25" s="138" t="s">
        <v>160</v>
      </c>
      <c r="E25" s="59"/>
      <c r="F25" s="59"/>
      <c r="G25" s="133"/>
      <c r="H25" s="133"/>
      <c r="I25" s="79">
        <f>SUM(I26:I28)</f>
        <v>2338.9700000000003</v>
      </c>
      <c r="J25" s="79">
        <f>SUM(J26:J28)</f>
        <v>2887.25</v>
      </c>
      <c r="M25" s="6"/>
    </row>
    <row r="26" spans="1:13" s="5" customFormat="1" ht="39" customHeight="1" x14ac:dyDescent="0.3">
      <c r="A26" s="97" t="s">
        <v>60</v>
      </c>
      <c r="B26" s="98" t="s">
        <v>194</v>
      </c>
      <c r="C26" s="98">
        <v>87879</v>
      </c>
      <c r="D26" s="100" t="s">
        <v>205</v>
      </c>
      <c r="E26" s="99" t="s">
        <v>52</v>
      </c>
      <c r="F26" s="60">
        <f>M.CALC!H76</f>
        <v>40.199999999999996</v>
      </c>
      <c r="G26" s="132">
        <v>4.24</v>
      </c>
      <c r="H26" s="132">
        <f t="shared" si="2"/>
        <v>5.23</v>
      </c>
      <c r="I26" s="72">
        <f t="shared" ref="I26:I28" si="3">TRUNC(F26*G26,2)</f>
        <v>170.44</v>
      </c>
      <c r="J26" s="72">
        <f t="shared" ref="J26:J28" si="4">TRUNC(H26*F26,2)</f>
        <v>210.24</v>
      </c>
      <c r="M26" s="6"/>
    </row>
    <row r="27" spans="1:13" s="5" customFormat="1" ht="43.8" customHeight="1" x14ac:dyDescent="0.3">
      <c r="A27" s="97" t="s">
        <v>61</v>
      </c>
      <c r="B27" s="98" t="s">
        <v>194</v>
      </c>
      <c r="C27" s="98">
        <v>87548</v>
      </c>
      <c r="D27" s="100" t="s">
        <v>206</v>
      </c>
      <c r="E27" s="99" t="s">
        <v>52</v>
      </c>
      <c r="F27" s="60">
        <f>M.CALC!H81</f>
        <v>40.199999999999996</v>
      </c>
      <c r="G27" s="132">
        <v>27.3</v>
      </c>
      <c r="H27" s="132">
        <f t="shared" si="2"/>
        <v>33.71</v>
      </c>
      <c r="I27" s="72">
        <f t="shared" si="3"/>
        <v>1097.46</v>
      </c>
      <c r="J27" s="72">
        <f t="shared" si="4"/>
        <v>1355.14</v>
      </c>
      <c r="M27" s="6"/>
    </row>
    <row r="28" spans="1:13" s="5" customFormat="1" ht="24" customHeight="1" x14ac:dyDescent="0.3">
      <c r="A28" s="97" t="s">
        <v>62</v>
      </c>
      <c r="B28" s="98" t="s">
        <v>196</v>
      </c>
      <c r="C28" s="98">
        <v>88495</v>
      </c>
      <c r="D28" s="100" t="s">
        <v>162</v>
      </c>
      <c r="E28" s="99" t="s">
        <v>52</v>
      </c>
      <c r="F28" s="60">
        <f>M.CALC!H87</f>
        <v>102.79</v>
      </c>
      <c r="G28" s="132">
        <v>10.42</v>
      </c>
      <c r="H28" s="132">
        <f t="shared" si="2"/>
        <v>12.86</v>
      </c>
      <c r="I28" s="72">
        <f t="shared" si="3"/>
        <v>1071.07</v>
      </c>
      <c r="J28" s="72">
        <f t="shared" si="4"/>
        <v>1321.87</v>
      </c>
      <c r="M28" s="6"/>
    </row>
    <row r="29" spans="1:13" s="5" customFormat="1" x14ac:dyDescent="0.3">
      <c r="A29" s="56" t="s">
        <v>63</v>
      </c>
      <c r="B29" s="57"/>
      <c r="C29" s="57"/>
      <c r="D29" s="58" t="s">
        <v>53</v>
      </c>
      <c r="E29" s="59"/>
      <c r="F29" s="59"/>
      <c r="G29" s="133"/>
      <c r="H29" s="133"/>
      <c r="I29" s="79">
        <f>SUM(I30:I35)</f>
        <v>4162.4000000000005</v>
      </c>
      <c r="J29" s="79">
        <f>SUM(J30:J35)</f>
        <v>5137.25</v>
      </c>
      <c r="M29" s="6"/>
    </row>
    <row r="30" spans="1:13" s="5" customFormat="1" ht="20.399999999999999" x14ac:dyDescent="0.3">
      <c r="A30" s="97" t="s">
        <v>64</v>
      </c>
      <c r="B30" s="98" t="s">
        <v>194</v>
      </c>
      <c r="C30" s="98">
        <v>88485</v>
      </c>
      <c r="D30" s="100" t="s">
        <v>208</v>
      </c>
      <c r="E30" s="99" t="s">
        <v>52</v>
      </c>
      <c r="F30" s="60">
        <f>M.CALC!H94</f>
        <v>102.79</v>
      </c>
      <c r="G30" s="134">
        <v>2.93</v>
      </c>
      <c r="H30" s="132">
        <f t="shared" si="2"/>
        <v>3.61</v>
      </c>
      <c r="I30" s="72">
        <f t="shared" ref="I30:I31" si="5">TRUNC(F30*G30,2)</f>
        <v>301.17</v>
      </c>
      <c r="J30" s="72">
        <f t="shared" ref="J30:J31" si="6">TRUNC(H30*F30,2)</f>
        <v>371.07</v>
      </c>
      <c r="M30" s="6"/>
    </row>
    <row r="31" spans="1:13" s="5" customFormat="1" ht="20.399999999999999" x14ac:dyDescent="0.3">
      <c r="A31" s="97" t="s">
        <v>65</v>
      </c>
      <c r="B31" s="98" t="s">
        <v>194</v>
      </c>
      <c r="C31" s="98">
        <v>88484</v>
      </c>
      <c r="D31" s="100" t="s">
        <v>209</v>
      </c>
      <c r="E31" s="99" t="s">
        <v>52</v>
      </c>
      <c r="F31" s="60">
        <f>M.CALC!H100</f>
        <v>102.79</v>
      </c>
      <c r="G31" s="134">
        <v>3.34</v>
      </c>
      <c r="H31" s="132">
        <f t="shared" si="2"/>
        <v>4.12</v>
      </c>
      <c r="I31" s="72">
        <f t="shared" si="5"/>
        <v>343.31</v>
      </c>
      <c r="J31" s="72">
        <f t="shared" si="6"/>
        <v>423.49</v>
      </c>
      <c r="M31" s="6"/>
    </row>
    <row r="32" spans="1:13" s="5" customFormat="1" ht="20.399999999999999" x14ac:dyDescent="0.3">
      <c r="A32" s="97" t="s">
        <v>126</v>
      </c>
      <c r="B32" s="98" t="s">
        <v>194</v>
      </c>
      <c r="C32" s="98">
        <v>88489</v>
      </c>
      <c r="D32" s="100" t="s">
        <v>210</v>
      </c>
      <c r="E32" s="99" t="s">
        <v>52</v>
      </c>
      <c r="F32" s="60">
        <f>M.CALC!H106</f>
        <v>102.79</v>
      </c>
      <c r="G32" s="134">
        <v>15.55</v>
      </c>
      <c r="H32" s="132">
        <f t="shared" si="2"/>
        <v>19.2</v>
      </c>
      <c r="I32" s="72">
        <f t="shared" ref="I32:I34" si="7">TRUNC(F32*G32,2)</f>
        <v>1598.38</v>
      </c>
      <c r="J32" s="72">
        <f t="shared" ref="J32:J34" si="8">TRUNC(H32*F32,2)</f>
        <v>1973.56</v>
      </c>
      <c r="M32" s="6"/>
    </row>
    <row r="33" spans="1:13" s="5" customFormat="1" ht="20.399999999999999" x14ac:dyDescent="0.3">
      <c r="A33" s="97" t="s">
        <v>127</v>
      </c>
      <c r="B33" s="98" t="s">
        <v>194</v>
      </c>
      <c r="C33" s="98">
        <v>88488</v>
      </c>
      <c r="D33" s="100" t="s">
        <v>211</v>
      </c>
      <c r="E33" s="99" t="s">
        <v>52</v>
      </c>
      <c r="F33" s="60">
        <f>M.CALC!H111</f>
        <v>106.52</v>
      </c>
      <c r="G33" s="134">
        <v>17.46</v>
      </c>
      <c r="H33" s="132">
        <f t="shared" si="2"/>
        <v>21.55</v>
      </c>
      <c r="I33" s="72">
        <f t="shared" si="7"/>
        <v>1859.83</v>
      </c>
      <c r="J33" s="72">
        <f t="shared" si="8"/>
        <v>2295.5</v>
      </c>
      <c r="M33" s="6"/>
    </row>
    <row r="34" spans="1:13" s="5" customFormat="1" ht="20.399999999999999" x14ac:dyDescent="0.3">
      <c r="A34" s="97" t="s">
        <v>217</v>
      </c>
      <c r="B34" s="98" t="s">
        <v>194</v>
      </c>
      <c r="C34" s="98">
        <v>102193</v>
      </c>
      <c r="D34" s="100" t="s">
        <v>212</v>
      </c>
      <c r="E34" s="99" t="s">
        <v>52</v>
      </c>
      <c r="F34" s="60">
        <f>M.CALC!H116</f>
        <v>6.3000000000000007</v>
      </c>
      <c r="G34" s="134">
        <v>1.73</v>
      </c>
      <c r="H34" s="132">
        <f t="shared" si="2"/>
        <v>2.13</v>
      </c>
      <c r="I34" s="72">
        <f t="shared" si="7"/>
        <v>10.89</v>
      </c>
      <c r="J34" s="72">
        <f t="shared" si="8"/>
        <v>13.41</v>
      </c>
      <c r="M34" s="6"/>
    </row>
    <row r="35" spans="1:13" s="5" customFormat="1" ht="20.399999999999999" x14ac:dyDescent="0.3">
      <c r="A35" s="97" t="s">
        <v>218</v>
      </c>
      <c r="B35" s="98" t="s">
        <v>194</v>
      </c>
      <c r="C35" s="98">
        <v>102209</v>
      </c>
      <c r="D35" s="100" t="s">
        <v>213</v>
      </c>
      <c r="E35" s="99" t="s">
        <v>52</v>
      </c>
      <c r="F35" s="60">
        <f>M.CALC!H121</f>
        <v>6.3000000000000007</v>
      </c>
      <c r="G35" s="134">
        <v>7.75</v>
      </c>
      <c r="H35" s="132">
        <f t="shared" si="2"/>
        <v>9.56</v>
      </c>
      <c r="I35" s="72">
        <f t="shared" ref="I35" si="9">TRUNC(F35*G35,2)</f>
        <v>48.82</v>
      </c>
      <c r="J35" s="72">
        <f t="shared" ref="J35" si="10">TRUNC(H35*F35,2)</f>
        <v>60.22</v>
      </c>
      <c r="M35" s="6"/>
    </row>
    <row r="36" spans="1:13" s="5" customFormat="1" x14ac:dyDescent="0.3">
      <c r="A36" s="56" t="s">
        <v>66</v>
      </c>
      <c r="B36" s="57"/>
      <c r="C36" s="57"/>
      <c r="D36" s="58" t="s">
        <v>175</v>
      </c>
      <c r="E36" s="59"/>
      <c r="F36" s="59"/>
      <c r="G36" s="133"/>
      <c r="H36" s="133"/>
      <c r="I36" s="79">
        <f>SUM(I37:I38)</f>
        <v>1991.94</v>
      </c>
      <c r="J36" s="79">
        <f>SUM(J37:J38)</f>
        <v>2459.61</v>
      </c>
      <c r="M36" s="6"/>
    </row>
    <row r="37" spans="1:13" s="5" customFormat="1" ht="20.399999999999999" x14ac:dyDescent="0.3">
      <c r="A37" s="97" t="s">
        <v>67</v>
      </c>
      <c r="B37" s="98" t="s">
        <v>194</v>
      </c>
      <c r="C37" s="98">
        <v>90801</v>
      </c>
      <c r="D37" s="100" t="s">
        <v>214</v>
      </c>
      <c r="E37" s="99" t="s">
        <v>1</v>
      </c>
      <c r="F37" s="60">
        <f>M.CALC!H127</f>
        <v>3</v>
      </c>
      <c r="G37" s="134">
        <v>299.01</v>
      </c>
      <c r="H37" s="132">
        <f t="shared" si="2"/>
        <v>369.21</v>
      </c>
      <c r="I37" s="72">
        <f t="shared" ref="I37" si="11">TRUNC(F37*G37,2)</f>
        <v>897.03</v>
      </c>
      <c r="J37" s="72">
        <f t="shared" ref="J37" si="12">TRUNC(H37*F37,2)</f>
        <v>1107.6300000000001</v>
      </c>
      <c r="M37" s="6"/>
    </row>
    <row r="38" spans="1:13" s="5" customFormat="1" ht="30.6" x14ac:dyDescent="0.3">
      <c r="A38" s="97" t="s">
        <v>132</v>
      </c>
      <c r="B38" s="98" t="s">
        <v>194</v>
      </c>
      <c r="C38" s="98">
        <v>90823</v>
      </c>
      <c r="D38" s="100" t="s">
        <v>215</v>
      </c>
      <c r="E38" s="99" t="s">
        <v>1</v>
      </c>
      <c r="F38" s="60">
        <f>M.CALC!H132</f>
        <v>3</v>
      </c>
      <c r="G38" s="134">
        <v>364.97</v>
      </c>
      <c r="H38" s="132">
        <f t="shared" si="2"/>
        <v>450.66</v>
      </c>
      <c r="I38" s="72">
        <f t="shared" ref="I38" si="13">TRUNC(F38*G38,2)</f>
        <v>1094.9100000000001</v>
      </c>
      <c r="J38" s="72">
        <f t="shared" ref="J38" si="14">TRUNC(H38*F38,2)</f>
        <v>1351.98</v>
      </c>
      <c r="M38" s="6"/>
    </row>
    <row r="39" spans="1:13" s="5" customFormat="1" x14ac:dyDescent="0.3">
      <c r="A39" s="56" t="s">
        <v>68</v>
      </c>
      <c r="B39" s="57"/>
      <c r="C39" s="57"/>
      <c r="D39" s="58" t="s">
        <v>164</v>
      </c>
      <c r="E39" s="59"/>
      <c r="F39" s="59"/>
      <c r="G39" s="133"/>
      <c r="H39" s="133"/>
      <c r="I39" s="79">
        <f>SUM(I40:I43)</f>
        <v>2664.0199999999995</v>
      </c>
      <c r="J39" s="79">
        <f>SUM(J40:J43)</f>
        <v>3289.33</v>
      </c>
      <c r="M39" s="6"/>
    </row>
    <row r="40" spans="1:13" s="5" customFormat="1" ht="20.399999999999999" x14ac:dyDescent="0.3">
      <c r="A40" s="97" t="s">
        <v>69</v>
      </c>
      <c r="B40" s="98" t="s">
        <v>194</v>
      </c>
      <c r="C40" s="98">
        <v>97650</v>
      </c>
      <c r="D40" s="100" t="s">
        <v>219</v>
      </c>
      <c r="E40" s="99" t="s">
        <v>52</v>
      </c>
      <c r="F40" s="60">
        <f>M.CALC!H137</f>
        <v>12</v>
      </c>
      <c r="G40" s="134">
        <v>6.83</v>
      </c>
      <c r="H40" s="132">
        <f t="shared" si="2"/>
        <v>8.43</v>
      </c>
      <c r="I40" s="72">
        <f t="shared" ref="I40" si="15">TRUNC(F40*G40,2)</f>
        <v>81.96</v>
      </c>
      <c r="J40" s="72">
        <f t="shared" ref="J40" si="16">TRUNC(H40*F40,2)</f>
        <v>101.16</v>
      </c>
      <c r="M40" s="6"/>
    </row>
    <row r="41" spans="1:13" s="5" customFormat="1" ht="40.799999999999997" x14ac:dyDescent="0.3">
      <c r="A41" s="97" t="s">
        <v>70</v>
      </c>
      <c r="B41" s="98" t="s">
        <v>194</v>
      </c>
      <c r="C41" s="98">
        <v>92543</v>
      </c>
      <c r="D41" s="100" t="s">
        <v>220</v>
      </c>
      <c r="E41" s="99" t="s">
        <v>52</v>
      </c>
      <c r="F41" s="60">
        <f>M.CALC!H141</f>
        <v>19.95</v>
      </c>
      <c r="G41" s="134">
        <v>25.95</v>
      </c>
      <c r="H41" s="132">
        <f t="shared" si="2"/>
        <v>32.04</v>
      </c>
      <c r="I41" s="72">
        <f t="shared" ref="I41:I43" si="17">TRUNC(F41*G41,2)</f>
        <v>517.70000000000005</v>
      </c>
      <c r="J41" s="72">
        <f t="shared" ref="J41:J43" si="18">TRUNC(H41*F41,2)</f>
        <v>639.19000000000005</v>
      </c>
      <c r="M41" s="6"/>
    </row>
    <row r="42" spans="1:13" s="5" customFormat="1" ht="20.399999999999999" x14ac:dyDescent="0.3">
      <c r="A42" s="97" t="s">
        <v>152</v>
      </c>
      <c r="B42" s="62" t="s">
        <v>163</v>
      </c>
      <c r="C42" s="62" t="s">
        <v>165</v>
      </c>
      <c r="D42" s="100" t="s">
        <v>189</v>
      </c>
      <c r="E42" s="109" t="s">
        <v>52</v>
      </c>
      <c r="F42" s="63">
        <f>M.CALC!H145</f>
        <v>19.95</v>
      </c>
      <c r="G42" s="135">
        <v>95.42</v>
      </c>
      <c r="H42" s="132">
        <f t="shared" si="2"/>
        <v>117.82</v>
      </c>
      <c r="I42" s="72">
        <f t="shared" si="17"/>
        <v>1903.62</v>
      </c>
      <c r="J42" s="72">
        <f t="shared" si="18"/>
        <v>2350.5</v>
      </c>
      <c r="M42" s="6"/>
    </row>
    <row r="43" spans="1:13" s="5" customFormat="1" ht="20.399999999999999" x14ac:dyDescent="0.3">
      <c r="A43" s="97" t="s">
        <v>237</v>
      </c>
      <c r="B43" s="62" t="s">
        <v>163</v>
      </c>
      <c r="C43" s="62" t="s">
        <v>167</v>
      </c>
      <c r="D43" s="100" t="s">
        <v>166</v>
      </c>
      <c r="E43" s="109" t="s">
        <v>151</v>
      </c>
      <c r="F43" s="63">
        <f>M.CALC!H149</f>
        <v>3</v>
      </c>
      <c r="G43" s="135">
        <v>53.58</v>
      </c>
      <c r="H43" s="132">
        <f t="shared" si="2"/>
        <v>66.16</v>
      </c>
      <c r="I43" s="72">
        <f t="shared" si="17"/>
        <v>160.74</v>
      </c>
      <c r="J43" s="72">
        <f t="shared" si="18"/>
        <v>198.48</v>
      </c>
      <c r="M43" s="6"/>
    </row>
    <row r="44" spans="1:13" s="5" customFormat="1" x14ac:dyDescent="0.3">
      <c r="A44" s="56" t="s">
        <v>77</v>
      </c>
      <c r="B44" s="57"/>
      <c r="C44" s="57"/>
      <c r="D44" s="58" t="s">
        <v>221</v>
      </c>
      <c r="E44" s="59"/>
      <c r="F44" s="59"/>
      <c r="G44" s="133"/>
      <c r="H44" s="133"/>
      <c r="I44" s="79">
        <f>SUM(I45:I47)</f>
        <v>1146.75</v>
      </c>
      <c r="J44" s="79">
        <f>SUM(J45:J47)</f>
        <v>1415.93</v>
      </c>
      <c r="M44" s="6"/>
    </row>
    <row r="45" spans="1:13" s="5" customFormat="1" ht="30.6" x14ac:dyDescent="0.3">
      <c r="A45" s="97" t="s">
        <v>78</v>
      </c>
      <c r="B45" s="98" t="s">
        <v>194</v>
      </c>
      <c r="C45" s="98">
        <v>103005</v>
      </c>
      <c r="D45" s="100" t="s">
        <v>229</v>
      </c>
      <c r="E45" s="99" t="s">
        <v>1</v>
      </c>
      <c r="F45" s="60">
        <f>M.CALC!H154</f>
        <v>1</v>
      </c>
      <c r="G45" s="134">
        <v>578.83000000000004</v>
      </c>
      <c r="H45" s="132">
        <f t="shared" si="2"/>
        <v>714.73</v>
      </c>
      <c r="I45" s="72">
        <f t="shared" ref="I45" si="19">TRUNC(F45*G45,2)</f>
        <v>578.83000000000004</v>
      </c>
      <c r="J45" s="72">
        <f t="shared" ref="J45" si="20">TRUNC(H45*F45,2)</f>
        <v>714.73</v>
      </c>
      <c r="M45" s="6"/>
    </row>
    <row r="46" spans="1:13" s="5" customFormat="1" ht="20.399999999999999" x14ac:dyDescent="0.3">
      <c r="A46" s="97" t="s">
        <v>170</v>
      </c>
      <c r="B46" s="98" t="s">
        <v>194</v>
      </c>
      <c r="C46" s="98">
        <v>89451</v>
      </c>
      <c r="D46" s="107" t="s">
        <v>222</v>
      </c>
      <c r="E46" s="99" t="s">
        <v>151</v>
      </c>
      <c r="F46" s="60">
        <f>M.CALC!H158</f>
        <v>8</v>
      </c>
      <c r="G46" s="134">
        <v>54.29</v>
      </c>
      <c r="H46" s="132">
        <f t="shared" si="2"/>
        <v>67.03</v>
      </c>
      <c r="I46" s="72">
        <f t="shared" ref="I46" si="21">TRUNC(F46*G46,2)</f>
        <v>434.32</v>
      </c>
      <c r="J46" s="72">
        <f t="shared" ref="J46" si="22">TRUNC(H46*F46,2)</f>
        <v>536.24</v>
      </c>
      <c r="M46" s="6"/>
    </row>
    <row r="47" spans="1:13" ht="36" customHeight="1" x14ac:dyDescent="0.3">
      <c r="A47" s="97" t="s">
        <v>238</v>
      </c>
      <c r="B47" s="98" t="s">
        <v>194</v>
      </c>
      <c r="C47" s="98">
        <v>89522</v>
      </c>
      <c r="D47" s="107" t="s">
        <v>223</v>
      </c>
      <c r="E47" s="99" t="s">
        <v>1</v>
      </c>
      <c r="F47" s="60">
        <f>M.CALC!H162</f>
        <v>4</v>
      </c>
      <c r="G47" s="134">
        <v>33.4</v>
      </c>
      <c r="H47" s="132">
        <f t="shared" si="2"/>
        <v>41.24</v>
      </c>
      <c r="I47" s="72">
        <f t="shared" ref="I47" si="23">TRUNC(F47*G47,2)</f>
        <v>133.6</v>
      </c>
      <c r="J47" s="72">
        <f t="shared" ref="J47" si="24">TRUNC(H47*F47,2)</f>
        <v>164.96</v>
      </c>
    </row>
    <row r="48" spans="1:13" ht="15.6" customHeight="1" x14ac:dyDescent="0.3">
      <c r="A48" s="56" t="s">
        <v>153</v>
      </c>
      <c r="B48" s="57"/>
      <c r="C48" s="57"/>
      <c r="D48" s="139" t="s">
        <v>239</v>
      </c>
      <c r="E48" s="59"/>
      <c r="F48" s="59"/>
      <c r="G48" s="133"/>
      <c r="H48" s="133"/>
      <c r="I48" s="79">
        <f>SUM(I49:I53)</f>
        <v>1114.75</v>
      </c>
      <c r="J48" s="79">
        <f>SUM(J49:J53)</f>
        <v>1376.43</v>
      </c>
    </row>
    <row r="49" spans="1:10" ht="33.6" customHeight="1" x14ac:dyDescent="0.3">
      <c r="A49" s="108" t="s">
        <v>154</v>
      </c>
      <c r="B49" s="62" t="s">
        <v>55</v>
      </c>
      <c r="C49" s="62" t="s">
        <v>173</v>
      </c>
      <c r="D49" s="100" t="s">
        <v>183</v>
      </c>
      <c r="E49" s="109" t="s">
        <v>181</v>
      </c>
      <c r="F49" s="63">
        <f>M.CALC!H167</f>
        <v>3</v>
      </c>
      <c r="G49" s="135">
        <v>106.27</v>
      </c>
      <c r="H49" s="132">
        <f t="shared" si="2"/>
        <v>131.22</v>
      </c>
      <c r="I49" s="72">
        <f t="shared" ref="I49:I53" si="25">TRUNC(F49*G49,2)</f>
        <v>318.81</v>
      </c>
      <c r="J49" s="72">
        <f t="shared" ref="J49:J53" si="26">TRUNC(H49*F49,2)</f>
        <v>393.66</v>
      </c>
    </row>
    <row r="50" spans="1:10" ht="40.799999999999997" x14ac:dyDescent="0.3">
      <c r="A50" s="108" t="s">
        <v>171</v>
      </c>
      <c r="B50" s="62" t="s">
        <v>55</v>
      </c>
      <c r="C50" s="62" t="s">
        <v>174</v>
      </c>
      <c r="D50" s="100" t="s">
        <v>184</v>
      </c>
      <c r="E50" s="109" t="s">
        <v>1</v>
      </c>
      <c r="F50" s="63">
        <f>M.CALC!H171</f>
        <v>1</v>
      </c>
      <c r="G50" s="135">
        <v>57.45</v>
      </c>
      <c r="H50" s="132">
        <f t="shared" si="2"/>
        <v>70.930000000000007</v>
      </c>
      <c r="I50" s="72">
        <f t="shared" si="25"/>
        <v>57.45</v>
      </c>
      <c r="J50" s="72">
        <f t="shared" si="26"/>
        <v>70.930000000000007</v>
      </c>
    </row>
    <row r="51" spans="1:10" ht="51" x14ac:dyDescent="0.3">
      <c r="A51" s="108" t="s">
        <v>172</v>
      </c>
      <c r="B51" s="62" t="s">
        <v>55</v>
      </c>
      <c r="C51" s="62" t="s">
        <v>176</v>
      </c>
      <c r="D51" s="100" t="s">
        <v>182</v>
      </c>
      <c r="E51" s="109" t="s">
        <v>181</v>
      </c>
      <c r="F51" s="63">
        <f>M.CALC!H175</f>
        <v>3</v>
      </c>
      <c r="G51" s="135">
        <v>38.67</v>
      </c>
      <c r="H51" s="132">
        <f t="shared" si="2"/>
        <v>47.74</v>
      </c>
      <c r="I51" s="72">
        <f t="shared" si="25"/>
        <v>116.01</v>
      </c>
      <c r="J51" s="72">
        <f t="shared" si="26"/>
        <v>143.22</v>
      </c>
    </row>
    <row r="52" spans="1:10" ht="40.799999999999997" x14ac:dyDescent="0.3">
      <c r="A52" s="108" t="s">
        <v>240</v>
      </c>
      <c r="B52" s="62" t="s">
        <v>156</v>
      </c>
      <c r="C52" s="62">
        <v>97591</v>
      </c>
      <c r="D52" s="100" t="s">
        <v>185</v>
      </c>
      <c r="E52" s="109" t="s">
        <v>1</v>
      </c>
      <c r="F52" s="63">
        <f>M.CALC!H179</f>
        <v>8</v>
      </c>
      <c r="G52" s="135">
        <v>72.53</v>
      </c>
      <c r="H52" s="132">
        <f t="shared" si="2"/>
        <v>89.56</v>
      </c>
      <c r="I52" s="72">
        <f t="shared" si="25"/>
        <v>580.24</v>
      </c>
      <c r="J52" s="72">
        <f t="shared" si="26"/>
        <v>716.48</v>
      </c>
    </row>
    <row r="53" spans="1:10" ht="20.399999999999999" x14ac:dyDescent="0.3">
      <c r="A53" s="108" t="s">
        <v>241</v>
      </c>
      <c r="B53" s="62" t="s">
        <v>163</v>
      </c>
      <c r="C53" s="62" t="s">
        <v>186</v>
      </c>
      <c r="D53" s="100" t="s">
        <v>187</v>
      </c>
      <c r="E53" s="109" t="s">
        <v>1</v>
      </c>
      <c r="F53" s="63">
        <f>M.CALC!H183</f>
        <v>3</v>
      </c>
      <c r="G53" s="135">
        <v>14.08</v>
      </c>
      <c r="H53" s="132">
        <f t="shared" si="2"/>
        <v>17.38</v>
      </c>
      <c r="I53" s="72">
        <f t="shared" si="25"/>
        <v>42.24</v>
      </c>
      <c r="J53" s="72">
        <f t="shared" si="26"/>
        <v>52.14</v>
      </c>
    </row>
    <row r="54" spans="1:10" x14ac:dyDescent="0.3">
      <c r="A54" s="206"/>
      <c r="B54" s="207"/>
      <c r="C54" s="207"/>
      <c r="D54" s="207"/>
      <c r="E54" s="207"/>
      <c r="F54" s="208"/>
      <c r="G54" s="204" t="s">
        <v>13</v>
      </c>
      <c r="H54" s="205"/>
      <c r="I54" s="210">
        <f>TRUNC(SUM(,I12,I16,I19,I25,I29,I36,I39,I44,I48,I9),2)</f>
        <v>35325.449999999997</v>
      </c>
      <c r="J54" s="211"/>
    </row>
    <row r="55" spans="1:10" x14ac:dyDescent="0.3">
      <c r="A55" s="206"/>
      <c r="B55" s="207"/>
      <c r="C55" s="207"/>
      <c r="D55" s="207"/>
      <c r="E55" s="207"/>
      <c r="F55" s="208"/>
      <c r="G55" s="204" t="s">
        <v>51</v>
      </c>
      <c r="H55" s="205"/>
      <c r="I55" s="210">
        <f>TRUNC(SUM(J9,J12,J16,J19,J25,J29,J36,J39,J44,J48),2)</f>
        <v>43612.56</v>
      </c>
      <c r="J55" s="211"/>
    </row>
    <row r="56" spans="1:10" x14ac:dyDescent="0.3">
      <c r="A56" s="102"/>
      <c r="B56" s="102"/>
      <c r="C56" s="102"/>
      <c r="D56" s="102"/>
      <c r="E56" s="102"/>
      <c r="F56" s="102"/>
      <c r="G56" s="80"/>
      <c r="H56" s="80"/>
      <c r="I56" s="81"/>
      <c r="J56" s="81"/>
    </row>
    <row r="57" spans="1:10" x14ac:dyDescent="0.3">
      <c r="A57" s="102"/>
      <c r="B57" s="102"/>
      <c r="C57" s="102"/>
      <c r="D57" s="102"/>
      <c r="E57" s="102"/>
      <c r="F57" s="102"/>
      <c r="G57" s="80"/>
      <c r="H57" s="80"/>
      <c r="I57" s="81"/>
      <c r="J57" s="81"/>
    </row>
    <row r="58" spans="1:10" x14ac:dyDescent="0.3">
      <c r="A58" s="102"/>
      <c r="B58" s="102"/>
      <c r="C58" s="102"/>
      <c r="D58" s="102"/>
      <c r="E58" s="102"/>
      <c r="F58" s="102"/>
      <c r="G58" s="80"/>
      <c r="H58" s="80"/>
      <c r="I58" s="81"/>
      <c r="J58" s="81"/>
    </row>
    <row r="59" spans="1:10" x14ac:dyDescent="0.3">
      <c r="A59" s="102"/>
      <c r="B59" s="102"/>
      <c r="C59" s="102"/>
      <c r="D59" s="102"/>
      <c r="E59" s="102"/>
      <c r="F59" s="102"/>
      <c r="G59" s="80"/>
      <c r="H59" s="80"/>
      <c r="I59" s="81"/>
      <c r="J59" s="81"/>
    </row>
    <row r="60" spans="1:10" x14ac:dyDescent="0.3">
      <c r="A60" s="102"/>
      <c r="B60" s="102"/>
      <c r="C60" s="102"/>
      <c r="D60" s="102"/>
      <c r="E60" s="102"/>
      <c r="F60" s="102"/>
      <c r="G60" s="80"/>
      <c r="H60" s="80"/>
      <c r="I60" s="81"/>
      <c r="J60" s="81"/>
    </row>
    <row r="61" spans="1:10" x14ac:dyDescent="0.3">
      <c r="A61" s="102"/>
      <c r="B61" s="102"/>
      <c r="C61" s="102"/>
      <c r="D61" s="102"/>
      <c r="E61" s="102"/>
      <c r="F61" s="102"/>
      <c r="G61" s="80"/>
      <c r="H61" s="80"/>
      <c r="I61" s="81"/>
      <c r="J61" s="81"/>
    </row>
    <row r="62" spans="1:10" x14ac:dyDescent="0.3">
      <c r="A62" s="102"/>
      <c r="B62" s="102"/>
      <c r="C62" s="102"/>
      <c r="D62" s="102"/>
      <c r="E62" s="102"/>
      <c r="F62" s="102"/>
      <c r="G62" s="80"/>
      <c r="H62" s="80"/>
      <c r="I62" s="81"/>
      <c r="J62" s="81"/>
    </row>
    <row r="63" spans="1:10" x14ac:dyDescent="0.3">
      <c r="A63" s="102"/>
      <c r="B63" s="102"/>
      <c r="C63" s="102"/>
      <c r="D63" s="102"/>
      <c r="E63" s="102"/>
      <c r="F63" s="102"/>
      <c r="G63" s="80"/>
      <c r="H63" s="80"/>
      <c r="I63" s="81"/>
      <c r="J63" s="81"/>
    </row>
    <row r="64" spans="1:10" x14ac:dyDescent="0.3">
      <c r="A64" s="102"/>
      <c r="B64" s="102"/>
      <c r="C64" s="102"/>
      <c r="D64" s="102"/>
      <c r="E64" s="102"/>
      <c r="F64" s="102"/>
      <c r="G64" s="80"/>
      <c r="H64" s="80"/>
      <c r="I64" s="81"/>
      <c r="J64" s="81"/>
    </row>
    <row r="65" spans="1:10" x14ac:dyDescent="0.3">
      <c r="A65" s="102"/>
      <c r="B65" s="102"/>
      <c r="C65" s="102"/>
      <c r="D65" s="102"/>
      <c r="E65" s="102"/>
      <c r="F65" s="102"/>
      <c r="G65" s="80"/>
      <c r="H65" s="80"/>
      <c r="I65" s="81"/>
      <c r="J65" s="81"/>
    </row>
    <row r="66" spans="1:10" x14ac:dyDescent="0.3">
      <c r="A66" s="102"/>
      <c r="B66" s="102"/>
      <c r="C66" s="102"/>
      <c r="D66" s="102"/>
      <c r="E66" s="102"/>
      <c r="F66" s="102"/>
      <c r="G66" s="80"/>
      <c r="H66" s="80"/>
      <c r="I66" s="81"/>
      <c r="J66" s="81"/>
    </row>
    <row r="67" spans="1:10" x14ac:dyDescent="0.3">
      <c r="A67" s="102"/>
      <c r="B67" s="102"/>
      <c r="C67" s="102"/>
      <c r="D67" s="102"/>
      <c r="E67" s="102"/>
      <c r="F67" s="102"/>
      <c r="G67" s="80"/>
      <c r="H67" s="80"/>
      <c r="I67" s="81"/>
      <c r="J67" s="81"/>
    </row>
    <row r="68" spans="1:10" x14ac:dyDescent="0.3">
      <c r="A68" s="102"/>
      <c r="B68" s="102"/>
      <c r="C68" s="102"/>
      <c r="D68" s="173" t="s">
        <v>247</v>
      </c>
      <c r="E68" s="102"/>
      <c r="F68" s="102"/>
      <c r="G68" s="80"/>
      <c r="H68" s="80"/>
      <c r="I68" s="81"/>
      <c r="J68" s="81"/>
    </row>
    <row r="69" spans="1:10" x14ac:dyDescent="0.3">
      <c r="A69" s="102"/>
      <c r="B69" s="102"/>
      <c r="C69" s="102"/>
      <c r="D69" s="174"/>
      <c r="E69" s="102"/>
      <c r="F69" s="102"/>
      <c r="G69" s="80"/>
      <c r="H69" s="80"/>
      <c r="I69" s="81"/>
      <c r="J69" s="81"/>
    </row>
    <row r="70" spans="1:10" x14ac:dyDescent="0.3">
      <c r="A70" s="102"/>
      <c r="B70" s="102"/>
      <c r="C70" s="102"/>
      <c r="D70" s="174"/>
      <c r="E70" s="102"/>
      <c r="F70" s="102"/>
      <c r="G70" s="80"/>
      <c r="H70" s="80"/>
      <c r="I70" s="81"/>
      <c r="J70" s="81"/>
    </row>
    <row r="71" spans="1:10" x14ac:dyDescent="0.3">
      <c r="A71" s="102"/>
      <c r="B71" s="102"/>
      <c r="C71" s="102"/>
      <c r="D71" s="174"/>
      <c r="E71" s="102"/>
      <c r="F71" s="102"/>
      <c r="G71" s="80"/>
      <c r="H71" s="80"/>
      <c r="I71" s="81"/>
      <c r="J71" s="81"/>
    </row>
    <row r="72" spans="1:10" x14ac:dyDescent="0.3">
      <c r="E72" s="103"/>
      <c r="F72" s="103"/>
      <c r="G72" s="103"/>
    </row>
    <row r="73" spans="1:10" x14ac:dyDescent="0.3">
      <c r="D73" s="103"/>
      <c r="E73" s="103"/>
      <c r="F73" s="103"/>
      <c r="G73" s="103"/>
    </row>
    <row r="74" spans="1:10" x14ac:dyDescent="0.3">
      <c r="D74" s="103"/>
      <c r="E74" s="103"/>
      <c r="F74" s="103"/>
      <c r="G74" s="103"/>
    </row>
    <row r="75" spans="1:10" x14ac:dyDescent="0.3">
      <c r="D75" s="103"/>
      <c r="E75" s="103"/>
      <c r="F75" s="103"/>
      <c r="G75" s="103"/>
    </row>
  </sheetData>
  <mergeCells count="23">
    <mergeCell ref="I55:J55"/>
    <mergeCell ref="I54:J54"/>
    <mergeCell ref="I7:J7"/>
    <mergeCell ref="A54:F54"/>
    <mergeCell ref="A1:J2"/>
    <mergeCell ref="A5:H5"/>
    <mergeCell ref="A3:J3"/>
    <mergeCell ref="A6:F6"/>
    <mergeCell ref="G6:H6"/>
    <mergeCell ref="I4:J5"/>
    <mergeCell ref="A4:H4"/>
    <mergeCell ref="I6:J6"/>
    <mergeCell ref="G7:H7"/>
    <mergeCell ref="E7:E8"/>
    <mergeCell ref="F7:F8"/>
    <mergeCell ref="G54:H54"/>
    <mergeCell ref="D68:D71"/>
    <mergeCell ref="G55:H55"/>
    <mergeCell ref="A55:F55"/>
    <mergeCell ref="A7:A8"/>
    <mergeCell ref="C7:C8"/>
    <mergeCell ref="D7:D8"/>
    <mergeCell ref="B7:B8"/>
  </mergeCells>
  <phoneticPr fontId="16" type="noConversion"/>
  <printOptions horizontalCentered="1"/>
  <pageMargins left="0.51181102362204722" right="0.51181102362204722" top="1.1811023622047245" bottom="0.98425196850393704" header="0.31496062992125984" footer="0.31496062992125984"/>
  <pageSetup paperSize="9" scale="60" fitToHeight="0" orientation="portrait" horizontalDpi="360" verticalDpi="360" r:id="rId1"/>
  <headerFooter>
    <oddHeader>&amp;C&amp;G</oddHeader>
    <oddFooter>&amp;C&amp;G</oddFooter>
  </headerFooter>
  <rowBreaks count="1" manualBreakCount="1">
    <brk id="47"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BDFC0-C177-4CB5-BB59-0A93943055E8}">
  <sheetPr codeName="Planilha3">
    <pageSetUpPr fitToPage="1"/>
  </sheetPr>
  <dimension ref="A1:H184"/>
  <sheetViews>
    <sheetView zoomScale="115" zoomScaleNormal="115" workbookViewId="0">
      <selection activeCell="J26" sqref="J26"/>
    </sheetView>
  </sheetViews>
  <sheetFormatPr defaultRowHeight="14.4" x14ac:dyDescent="0.3"/>
  <cols>
    <col min="2" max="2" width="44.33203125" customWidth="1"/>
    <col min="7" max="7" width="9.77734375" customWidth="1"/>
    <col min="8" max="8" width="10.33203125" customWidth="1"/>
  </cols>
  <sheetData>
    <row r="1" spans="1:8" ht="37.200000000000003" customHeight="1" x14ac:dyDescent="0.3">
      <c r="A1" s="224" t="s">
        <v>80</v>
      </c>
      <c r="B1" s="225"/>
      <c r="C1" s="225"/>
      <c r="D1" s="225"/>
      <c r="E1" s="225"/>
      <c r="F1" s="225"/>
      <c r="G1" s="225"/>
      <c r="H1" s="226"/>
    </row>
    <row r="2" spans="1:8" ht="15.6" x14ac:dyDescent="0.3">
      <c r="A2" s="223" t="s">
        <v>87</v>
      </c>
      <c r="B2" s="223"/>
      <c r="C2" s="223"/>
      <c r="D2" s="223"/>
      <c r="E2" s="223"/>
      <c r="F2" s="223"/>
      <c r="G2" s="223"/>
      <c r="H2" s="223"/>
    </row>
    <row r="3" spans="1:8" ht="37.200000000000003" customHeight="1" x14ac:dyDescent="0.3">
      <c r="A3" s="193" t="str">
        <f>P.O!A3:J3</f>
        <v>OBJETO: CONTRATAÇÃO DE EMPRESA DE ENGENHARIA PARA EXECUTAR OS SERVIÇOS DE ADEQUAÇÃO DE SALAS PARA A ESCOLA MUNICIPAL DESEMBARGADOR JOSÉ ALEXANDRE DE VASCONCELOS ARAGÃO.</v>
      </c>
      <c r="B3" s="193"/>
      <c r="C3" s="193"/>
      <c r="D3" s="193"/>
      <c r="E3" s="193"/>
      <c r="F3" s="193"/>
      <c r="G3" s="193"/>
      <c r="H3" s="193"/>
    </row>
    <row r="4" spans="1:8" ht="14.4" customHeight="1" x14ac:dyDescent="0.3">
      <c r="A4" s="200" t="str">
        <f>P.O!A4:J4</f>
        <v>LOCALIZAÇÃO:  AV. JERÔNIMO HERÁCLIO</v>
      </c>
      <c r="B4" s="201"/>
      <c r="C4" s="201"/>
      <c r="D4" s="201"/>
      <c r="E4" s="201"/>
      <c r="F4" s="202"/>
      <c r="G4" s="227" t="str">
        <f>P.O!I4</f>
        <v>DATA: 18/01/2023</v>
      </c>
      <c r="H4" s="228"/>
    </row>
    <row r="5" spans="1:8" x14ac:dyDescent="0.3">
      <c r="A5" s="110" t="s">
        <v>0</v>
      </c>
      <c r="B5" s="110" t="s">
        <v>3</v>
      </c>
      <c r="C5" s="110" t="s">
        <v>224</v>
      </c>
      <c r="D5" s="111" t="s">
        <v>168</v>
      </c>
      <c r="E5" s="111" t="s">
        <v>79</v>
      </c>
      <c r="F5" s="111" t="s">
        <v>88</v>
      </c>
      <c r="G5" s="111" t="s">
        <v>89</v>
      </c>
      <c r="H5" s="111" t="s">
        <v>169</v>
      </c>
    </row>
    <row r="6" spans="1:8" x14ac:dyDescent="0.3">
      <c r="A6" s="114" t="str">
        <f>P.O!A9</f>
        <v>1.0</v>
      </c>
      <c r="B6" s="115" t="str">
        <f>P.O!D9</f>
        <v>SERVIÇOS PRELIMINARES</v>
      </c>
      <c r="C6" s="114"/>
      <c r="D6" s="116"/>
      <c r="E6" s="116"/>
      <c r="F6" s="116"/>
      <c r="G6" s="116"/>
      <c r="H6" s="116"/>
    </row>
    <row r="7" spans="1:8" x14ac:dyDescent="0.3">
      <c r="A7" s="112"/>
      <c r="B7" s="117"/>
      <c r="C7" s="112"/>
      <c r="D7" s="113"/>
      <c r="E7" s="113"/>
      <c r="F7" s="113"/>
      <c r="G7" s="113"/>
      <c r="H7" s="113"/>
    </row>
    <row r="8" spans="1:8" ht="23.4" customHeight="1" x14ac:dyDescent="0.3">
      <c r="A8" s="118" t="str">
        <f>P.O!A10</f>
        <v>1.1</v>
      </c>
      <c r="B8" s="136" t="str">
        <f>P.O!D10</f>
        <v xml:space="preserve">DEMOLIÇÃO DE PISO CIMENTADO SOBRE LASTRO DE CONCRETO </v>
      </c>
      <c r="C8" s="118" t="str">
        <f>P.O!E10</f>
        <v>M²</v>
      </c>
      <c r="D8" s="119"/>
      <c r="E8" s="119"/>
      <c r="F8" s="119"/>
      <c r="G8" s="119"/>
      <c r="H8" s="119"/>
    </row>
    <row r="9" spans="1:8" x14ac:dyDescent="0.3">
      <c r="A9" s="120"/>
      <c r="B9" s="121" t="s">
        <v>230</v>
      </c>
      <c r="C9" s="120"/>
      <c r="D9" s="75"/>
      <c r="E9" s="75">
        <v>11.2</v>
      </c>
      <c r="F9" s="75">
        <v>7.73</v>
      </c>
      <c r="G9" s="75"/>
      <c r="H9" s="63">
        <f>TRUNC(PRODUCT(D9:G9),2)</f>
        <v>86.57</v>
      </c>
    </row>
    <row r="10" spans="1:8" x14ac:dyDescent="0.3">
      <c r="A10" s="120"/>
      <c r="B10" s="121" t="s">
        <v>231</v>
      </c>
      <c r="C10" s="120"/>
      <c r="D10" s="75"/>
      <c r="E10" s="75">
        <v>6.65</v>
      </c>
      <c r="F10" s="75">
        <v>3</v>
      </c>
      <c r="G10" s="75"/>
      <c r="H10" s="63">
        <f>TRUNC(PRODUCT(D10:G10),2)</f>
        <v>19.95</v>
      </c>
    </row>
    <row r="11" spans="1:8" x14ac:dyDescent="0.3">
      <c r="A11" s="120"/>
      <c r="B11" s="121"/>
      <c r="C11" s="120"/>
      <c r="D11" s="75"/>
      <c r="E11" s="75"/>
      <c r="F11" s="75"/>
      <c r="G11" s="75"/>
      <c r="H11" s="63"/>
    </row>
    <row r="12" spans="1:8" ht="15" customHeight="1" x14ac:dyDescent="0.3">
      <c r="A12" s="120"/>
      <c r="B12" s="123"/>
      <c r="C12" s="120"/>
      <c r="D12" s="122"/>
      <c r="E12" s="122"/>
      <c r="F12" s="122"/>
      <c r="G12" s="124" t="str">
        <f>"Total item"&amp;A8</f>
        <v>Total item1.1</v>
      </c>
      <c r="H12" s="125">
        <f>SUM(H9:H10)</f>
        <v>106.52</v>
      </c>
    </row>
    <row r="13" spans="1:8" x14ac:dyDescent="0.3">
      <c r="A13" s="120"/>
      <c r="B13" s="104"/>
      <c r="C13" s="120"/>
      <c r="D13" s="122"/>
      <c r="E13" s="122"/>
      <c r="F13" s="122"/>
      <c r="G13" s="122"/>
      <c r="H13" s="122"/>
    </row>
    <row r="14" spans="1:8" ht="20.399999999999999" x14ac:dyDescent="0.3">
      <c r="A14" s="118" t="str">
        <f>P.O!A11</f>
        <v>1.2</v>
      </c>
      <c r="B14" s="136" t="str">
        <f>P.O!D11</f>
        <v>DEMOLIÇÃO DE ALVENARIA DE BLOCO FURADO, DE FORMA MANUAL, SEM REAPROVEITAMENTO. AF_12/2017</v>
      </c>
      <c r="C14" s="118" t="str">
        <f>P.O!E11</f>
        <v>M³</v>
      </c>
      <c r="D14" s="119"/>
      <c r="E14" s="119"/>
      <c r="F14" s="119"/>
      <c r="G14" s="119"/>
      <c r="H14" s="119"/>
    </row>
    <row r="15" spans="1:8" x14ac:dyDescent="0.3">
      <c r="A15" s="109"/>
      <c r="B15" s="121" t="s">
        <v>231</v>
      </c>
      <c r="C15" s="120"/>
      <c r="D15" s="75"/>
      <c r="E15" s="75">
        <v>0.15</v>
      </c>
      <c r="F15" s="75">
        <v>2.97</v>
      </c>
      <c r="G15" s="75">
        <v>2.6</v>
      </c>
      <c r="H15" s="63">
        <f>TRUNC(PRODUCT(D15:G15),2)</f>
        <v>1.1499999999999999</v>
      </c>
    </row>
    <row r="16" spans="1:8" x14ac:dyDescent="0.3">
      <c r="A16" s="109"/>
      <c r="B16" s="123"/>
      <c r="C16" s="109"/>
      <c r="D16" s="63"/>
      <c r="E16" s="63"/>
      <c r="F16" s="63"/>
      <c r="G16" s="124" t="str">
        <f>"Total item"&amp;A14</f>
        <v>Total item1.2</v>
      </c>
      <c r="H16" s="125">
        <f>SUM(H15)</f>
        <v>1.1499999999999999</v>
      </c>
    </row>
    <row r="17" spans="1:8" x14ac:dyDescent="0.3">
      <c r="A17" s="126"/>
      <c r="B17" s="127"/>
      <c r="C17" s="126"/>
      <c r="D17" s="128"/>
      <c r="E17" s="129"/>
      <c r="F17" s="128"/>
      <c r="G17" s="128"/>
      <c r="H17" s="128"/>
    </row>
    <row r="18" spans="1:8" ht="18.600000000000001" customHeight="1" x14ac:dyDescent="0.3">
      <c r="A18" s="114" t="str">
        <f>P.O!A12</f>
        <v>2.0</v>
      </c>
      <c r="B18" s="115" t="str">
        <f>P.O!D12</f>
        <v>GESSO</v>
      </c>
      <c r="C18" s="114"/>
      <c r="D18" s="116"/>
      <c r="E18" s="116"/>
      <c r="F18" s="116"/>
      <c r="G18" s="116"/>
      <c r="H18" s="116"/>
    </row>
    <row r="19" spans="1:8" ht="20.399999999999999" x14ac:dyDescent="0.3">
      <c r="A19" s="118" t="str">
        <f>P.O!A13</f>
        <v>2.1</v>
      </c>
      <c r="B19" s="136" t="str">
        <f>P.O!D13</f>
        <v>ALVENARIA DE VEDAÇÃO DE BLOCOS DE GESSO DE 7X50X66CM (ESPESSURA 7CM). AF_05/2020</v>
      </c>
      <c r="C19" s="118" t="str">
        <f>P.O!E13</f>
        <v>M²</v>
      </c>
      <c r="D19" s="119"/>
      <c r="E19" s="119"/>
      <c r="F19" s="119"/>
      <c r="G19" s="119"/>
      <c r="H19" s="119"/>
    </row>
    <row r="20" spans="1:8" x14ac:dyDescent="0.3">
      <c r="A20" s="109"/>
      <c r="B20" s="121" t="s">
        <v>232</v>
      </c>
      <c r="C20" s="120"/>
      <c r="D20" s="75"/>
      <c r="E20" s="75">
        <v>11.5</v>
      </c>
      <c r="F20" s="75"/>
      <c r="G20" s="75">
        <v>2.6</v>
      </c>
      <c r="H20" s="63">
        <f>TRUNC(PRODUCT(D20:G20),2)</f>
        <v>29.9</v>
      </c>
    </row>
    <row r="21" spans="1:8" x14ac:dyDescent="0.3">
      <c r="A21" s="109"/>
      <c r="B21" s="123"/>
      <c r="C21" s="109"/>
      <c r="D21" s="63"/>
      <c r="E21" s="63"/>
      <c r="F21" s="63"/>
      <c r="G21" s="124" t="str">
        <f>"Total item"&amp;A19</f>
        <v>Total item2.1</v>
      </c>
      <c r="H21" s="125">
        <f>SUM(H20)</f>
        <v>29.9</v>
      </c>
    </row>
    <row r="22" spans="1:8" x14ac:dyDescent="0.3">
      <c r="A22" s="112"/>
      <c r="B22" s="130"/>
      <c r="C22" s="112"/>
      <c r="D22" s="113"/>
      <c r="E22" s="113"/>
      <c r="F22" s="113"/>
      <c r="G22" s="113"/>
      <c r="H22" s="113"/>
    </row>
    <row r="23" spans="1:8" ht="20.399999999999999" x14ac:dyDescent="0.3">
      <c r="A23" s="118" t="str">
        <f>P.O!A14</f>
        <v>2.2</v>
      </c>
      <c r="B23" s="136" t="str">
        <f>P.O!D14</f>
        <v>FORRO EM PLACAS DE GESSO, PARA AMBIENTES COMERCIAIS. AF_05/2017_PS</v>
      </c>
      <c r="C23" s="118" t="str">
        <f>P.O!E14</f>
        <v>M²</v>
      </c>
      <c r="D23" s="119"/>
      <c r="E23" s="119"/>
      <c r="F23" s="119"/>
      <c r="G23" s="119"/>
      <c r="H23" s="119"/>
    </row>
    <row r="24" spans="1:8" x14ac:dyDescent="0.3">
      <c r="A24" s="120"/>
      <c r="B24" s="121" t="s">
        <v>230</v>
      </c>
      <c r="C24" s="120"/>
      <c r="D24" s="75"/>
      <c r="E24" s="75">
        <v>11.2</v>
      </c>
      <c r="F24" s="75">
        <v>7.73</v>
      </c>
      <c r="G24" s="75"/>
      <c r="H24" s="63">
        <f>TRUNC(PRODUCT(D24:G24),2)</f>
        <v>86.57</v>
      </c>
    </row>
    <row r="25" spans="1:8" x14ac:dyDescent="0.3">
      <c r="A25" s="120"/>
      <c r="B25" s="121" t="s">
        <v>231</v>
      </c>
      <c r="C25" s="120"/>
      <c r="D25" s="75"/>
      <c r="E25" s="75">
        <v>6.65</v>
      </c>
      <c r="F25" s="75">
        <v>3</v>
      </c>
      <c r="G25" s="75"/>
      <c r="H25" s="63">
        <f>TRUNC(PRODUCT(D25:G25),2)</f>
        <v>19.95</v>
      </c>
    </row>
    <row r="26" spans="1:8" x14ac:dyDescent="0.3">
      <c r="A26" s="120"/>
      <c r="B26" s="121"/>
      <c r="C26" s="120"/>
      <c r="D26" s="75"/>
      <c r="E26" s="75"/>
      <c r="F26" s="75"/>
      <c r="G26" s="75"/>
      <c r="H26" s="63"/>
    </row>
    <row r="27" spans="1:8" x14ac:dyDescent="0.3">
      <c r="A27" s="120"/>
      <c r="B27" s="123"/>
      <c r="C27" s="120"/>
      <c r="D27" s="122"/>
      <c r="E27" s="122"/>
      <c r="F27" s="122"/>
      <c r="G27" s="124" t="str">
        <f>"Total item"&amp;A23</f>
        <v>Total item2.2</v>
      </c>
      <c r="H27" s="125">
        <f>SUM(H24:H25)</f>
        <v>106.52</v>
      </c>
    </row>
    <row r="28" spans="1:8" x14ac:dyDescent="0.3">
      <c r="A28" s="120"/>
      <c r="B28" s="104"/>
      <c r="C28" s="120"/>
      <c r="D28" s="122"/>
      <c r="E28" s="122"/>
      <c r="F28" s="122"/>
      <c r="G28" s="122"/>
      <c r="H28" s="122"/>
    </row>
    <row r="29" spans="1:8" ht="33" customHeight="1" x14ac:dyDescent="0.3">
      <c r="A29" s="118" t="str">
        <f>P.O!A15</f>
        <v>2.3</v>
      </c>
      <c r="B29" s="136" t="str">
        <f>P.O!D15</f>
        <v>APLICAÇÃO MANUAL DE GESSO DESEMPENADO (SEM TALISCAS) EM TETO DE AMBIENTES DE ÁREA ENTRE 5M² E 10M², ESPESSURA DE 1,0CM. AF_06/2014</v>
      </c>
      <c r="C29" s="118" t="str">
        <f>P.O!E15</f>
        <v>M²</v>
      </c>
      <c r="D29" s="119"/>
      <c r="E29" s="119"/>
      <c r="F29" s="119"/>
      <c r="G29" s="119"/>
      <c r="H29" s="119"/>
    </row>
    <row r="30" spans="1:8" x14ac:dyDescent="0.3">
      <c r="A30" s="120"/>
      <c r="B30" s="121" t="s">
        <v>230</v>
      </c>
      <c r="C30" s="120"/>
      <c r="D30" s="75"/>
      <c r="E30" s="75">
        <v>11.2</v>
      </c>
      <c r="F30" s="75">
        <v>7.73</v>
      </c>
      <c r="G30" s="75"/>
      <c r="H30" s="63">
        <f>TRUNC(PRODUCT(D30:G30),2)</f>
        <v>86.57</v>
      </c>
    </row>
    <row r="31" spans="1:8" x14ac:dyDescent="0.3">
      <c r="A31" s="120"/>
      <c r="B31" s="121" t="s">
        <v>231</v>
      </c>
      <c r="C31" s="120"/>
      <c r="D31" s="75"/>
      <c r="E31" s="75">
        <v>6.65</v>
      </c>
      <c r="F31" s="75">
        <v>3</v>
      </c>
      <c r="G31" s="75"/>
      <c r="H31" s="63">
        <f>TRUNC(PRODUCT(D31:G31),2)</f>
        <v>19.95</v>
      </c>
    </row>
    <row r="32" spans="1:8" x14ac:dyDescent="0.3">
      <c r="A32" s="120"/>
      <c r="B32" s="121"/>
      <c r="C32" s="120"/>
      <c r="D32" s="75"/>
      <c r="E32" s="75"/>
      <c r="F32" s="75"/>
      <c r="G32" s="75"/>
      <c r="H32" s="63"/>
    </row>
    <row r="33" spans="1:8" x14ac:dyDescent="0.3">
      <c r="A33" s="120"/>
      <c r="B33" s="123"/>
      <c r="C33" s="120"/>
      <c r="D33" s="122"/>
      <c r="E33" s="122"/>
      <c r="F33" s="122"/>
      <c r="G33" s="124" t="str">
        <f>"Total item"&amp;A29</f>
        <v>Total item2.3</v>
      </c>
      <c r="H33" s="125">
        <f>SUM(H30:H31)</f>
        <v>106.52</v>
      </c>
    </row>
    <row r="34" spans="1:8" x14ac:dyDescent="0.3">
      <c r="A34" s="120"/>
      <c r="B34" s="104"/>
      <c r="C34" s="120"/>
      <c r="D34" s="122"/>
      <c r="E34" s="122"/>
      <c r="F34" s="122"/>
      <c r="G34" s="122"/>
      <c r="H34" s="122"/>
    </row>
    <row r="35" spans="1:8" x14ac:dyDescent="0.3">
      <c r="A35" s="114" t="str">
        <f>P.O!A16</f>
        <v>3.0</v>
      </c>
      <c r="B35" s="115" t="str">
        <f>P.O!D16</f>
        <v>ALVENARIA</v>
      </c>
      <c r="C35" s="114"/>
      <c r="D35" s="116"/>
      <c r="E35" s="116"/>
      <c r="F35" s="116"/>
      <c r="G35" s="116"/>
      <c r="H35" s="116"/>
    </row>
    <row r="36" spans="1:8" ht="40.799999999999997" x14ac:dyDescent="0.3">
      <c r="A36" s="118" t="str">
        <f>P.O!A17</f>
        <v>3.1</v>
      </c>
      <c r="B36" s="136" t="str">
        <f>P.O!D17</f>
        <v>ALVENARIA DE VEDAÇÃO DE BLOCOS CERÂMICOS FURADOS NA HORIZONTAL DE 9X19X19 CM (ESPESSURA 9 CM) E ARGAMASSA DE ASSENTAMENTO COM PREPARO MANUAL. AF_12/2021</v>
      </c>
      <c r="C36" s="118" t="str">
        <f>P.O!E17</f>
        <v>M²</v>
      </c>
      <c r="D36" s="119"/>
      <c r="E36" s="119"/>
      <c r="F36" s="119"/>
      <c r="G36" s="119"/>
      <c r="H36" s="119"/>
    </row>
    <row r="37" spans="1:8" x14ac:dyDescent="0.3">
      <c r="A37" s="109"/>
      <c r="B37" s="121" t="s">
        <v>231</v>
      </c>
      <c r="C37" s="120"/>
      <c r="D37" s="75"/>
      <c r="E37" s="75"/>
      <c r="F37" s="75">
        <v>2.97</v>
      </c>
      <c r="G37" s="75">
        <v>2.6</v>
      </c>
      <c r="H37" s="63">
        <f>TRUNC(PRODUCT(D37:G37),2)</f>
        <v>7.72</v>
      </c>
    </row>
    <row r="38" spans="1:8" x14ac:dyDescent="0.3">
      <c r="A38" s="109"/>
      <c r="B38" s="121" t="s">
        <v>230</v>
      </c>
      <c r="C38" s="120"/>
      <c r="D38" s="75"/>
      <c r="E38" s="75">
        <v>11.2</v>
      </c>
      <c r="F38" s="75"/>
      <c r="G38" s="75">
        <v>0.5</v>
      </c>
      <c r="H38" s="63">
        <f>TRUNC(PRODUCT(D38:G38),2)</f>
        <v>5.6</v>
      </c>
    </row>
    <row r="39" spans="1:8" x14ac:dyDescent="0.3">
      <c r="A39" s="109"/>
      <c r="B39" s="123"/>
      <c r="C39" s="109"/>
      <c r="D39" s="63"/>
      <c r="E39" s="63"/>
      <c r="F39" s="63"/>
      <c r="G39" s="124" t="str">
        <f>"Total item"&amp;A35</f>
        <v>Total item3.0</v>
      </c>
      <c r="H39" s="125">
        <f>SUM(H37:H38)</f>
        <v>13.32</v>
      </c>
    </row>
    <row r="40" spans="1:8" x14ac:dyDescent="0.3">
      <c r="A40" s="126"/>
      <c r="B40" s="127"/>
      <c r="C40" s="126"/>
      <c r="D40" s="128"/>
      <c r="E40" s="129"/>
      <c r="F40" s="128"/>
      <c r="G40" s="128"/>
      <c r="H40" s="128"/>
    </row>
    <row r="41" spans="1:8" ht="30.6" x14ac:dyDescent="0.3">
      <c r="A41" s="118" t="str">
        <f>P.O!A18</f>
        <v>3.2</v>
      </c>
      <c r="B41" s="136" t="str">
        <f>P.O!D18</f>
        <v>ALVENARIA DE TIJOLO CERÂMICO FURADO (9x19x19)cm C/ARGAMASSA MISTA DE CAL HIDRATADA ESP.=10cm (1:2:8).</v>
      </c>
      <c r="C41" s="118" t="str">
        <f>P.O!E18</f>
        <v>M²</v>
      </c>
      <c r="D41" s="119"/>
      <c r="E41" s="119"/>
      <c r="F41" s="119"/>
      <c r="G41" s="119"/>
      <c r="H41" s="119"/>
    </row>
    <row r="42" spans="1:8" x14ac:dyDescent="0.3">
      <c r="A42" s="109"/>
      <c r="B42" s="121" t="s">
        <v>231</v>
      </c>
      <c r="C42" s="120"/>
      <c r="D42" s="75"/>
      <c r="E42" s="75"/>
      <c r="F42" s="75">
        <v>2.97</v>
      </c>
      <c r="G42" s="75">
        <v>2.6</v>
      </c>
      <c r="H42" s="63">
        <f>TRUNC(PRODUCT(D42:G42),2)</f>
        <v>7.72</v>
      </c>
    </row>
    <row r="43" spans="1:8" x14ac:dyDescent="0.3">
      <c r="A43" s="109"/>
      <c r="B43" s="121" t="s">
        <v>234</v>
      </c>
      <c r="C43" s="120"/>
      <c r="D43" s="75"/>
      <c r="E43" s="75"/>
      <c r="F43" s="75">
        <v>1</v>
      </c>
      <c r="G43" s="75">
        <v>2.1</v>
      </c>
      <c r="H43" s="63">
        <f>TRUNC(PRODUCT(D43:G43),2)</f>
        <v>2.1</v>
      </c>
    </row>
    <row r="44" spans="1:8" x14ac:dyDescent="0.3">
      <c r="A44" s="109"/>
      <c r="B44" s="123"/>
      <c r="C44" s="109"/>
      <c r="D44" s="63"/>
      <c r="E44" s="63"/>
      <c r="F44" s="63"/>
      <c r="G44" s="124" t="str">
        <f>"Total item"&amp;A40</f>
        <v>Total item</v>
      </c>
      <c r="H44" s="125">
        <f>SUM(H42-H43)</f>
        <v>5.6199999999999992</v>
      </c>
    </row>
    <row r="45" spans="1:8" x14ac:dyDescent="0.3">
      <c r="A45" s="126"/>
      <c r="B45" s="127"/>
      <c r="C45" s="126"/>
      <c r="D45" s="128"/>
      <c r="E45" s="129"/>
      <c r="F45" s="128"/>
      <c r="G45" s="128"/>
      <c r="H45" s="128"/>
    </row>
    <row r="46" spans="1:8" x14ac:dyDescent="0.3">
      <c r="A46" s="114" t="str">
        <f>P.O!A19</f>
        <v>4.0</v>
      </c>
      <c r="B46" s="115" t="str">
        <f>P.O!D19</f>
        <v xml:space="preserve">PISO </v>
      </c>
      <c r="C46" s="114"/>
      <c r="D46" s="116"/>
      <c r="E46" s="116"/>
      <c r="F46" s="116"/>
      <c r="G46" s="116"/>
      <c r="H46" s="116"/>
    </row>
    <row r="47" spans="1:8" ht="20.399999999999999" x14ac:dyDescent="0.3">
      <c r="A47" s="118" t="str">
        <f>P.O!A20</f>
        <v>4.1</v>
      </c>
      <c r="B47" s="136" t="str">
        <f>P.O!D20</f>
        <v>ESCAVAÇÃO MANUAL DE VALA COM PROFUNDIDADE MENOR OU IGUAL A 1,30 M. AF_ 02/2021</v>
      </c>
      <c r="C47" s="118" t="str">
        <f>P.O!E20</f>
        <v>M³</v>
      </c>
      <c r="D47" s="119"/>
      <c r="E47" s="119"/>
      <c r="F47" s="119"/>
      <c r="G47" s="119"/>
      <c r="H47" s="119"/>
    </row>
    <row r="48" spans="1:8" x14ac:dyDescent="0.3">
      <c r="A48" s="109"/>
      <c r="B48" s="121" t="s">
        <v>231</v>
      </c>
      <c r="C48" s="120"/>
      <c r="D48" s="75"/>
      <c r="E48" s="75">
        <v>6.65</v>
      </c>
      <c r="F48" s="75">
        <v>3</v>
      </c>
      <c r="G48" s="75">
        <v>0.3</v>
      </c>
      <c r="H48" s="63">
        <f>TRUNC(PRODUCT(D48:G48),2)</f>
        <v>5.98</v>
      </c>
    </row>
    <row r="49" spans="1:8" x14ac:dyDescent="0.3">
      <c r="A49" s="109"/>
      <c r="B49" s="121" t="s">
        <v>230</v>
      </c>
      <c r="C49" s="120"/>
      <c r="D49" s="75"/>
      <c r="E49" s="75">
        <v>11.2</v>
      </c>
      <c r="F49" s="75">
        <v>7.73</v>
      </c>
      <c r="G49" s="75">
        <v>0.3</v>
      </c>
      <c r="H49" s="63">
        <f>TRUNC(PRODUCT(D49:G49),2)</f>
        <v>25.97</v>
      </c>
    </row>
    <row r="50" spans="1:8" x14ac:dyDescent="0.3">
      <c r="A50" s="109"/>
      <c r="B50" s="123"/>
      <c r="C50" s="109"/>
      <c r="D50" s="63"/>
      <c r="E50" s="63"/>
      <c r="F50" s="63"/>
      <c r="G50" s="124" t="str">
        <f>"Total item"&amp;A46</f>
        <v>Total item4.0</v>
      </c>
      <c r="H50" s="125">
        <f>SUM(H48:H49)</f>
        <v>31.95</v>
      </c>
    </row>
    <row r="51" spans="1:8" x14ac:dyDescent="0.3">
      <c r="A51" s="126"/>
      <c r="B51" s="127"/>
      <c r="C51" s="126"/>
      <c r="D51" s="128"/>
      <c r="E51" s="129"/>
      <c r="F51" s="128"/>
      <c r="G51" s="128"/>
      <c r="H51" s="128"/>
    </row>
    <row r="52" spans="1:8" ht="24" customHeight="1" x14ac:dyDescent="0.3">
      <c r="A52" s="118" t="str">
        <f>P.O!A21</f>
        <v>4.2</v>
      </c>
      <c r="B52" s="136" t="str">
        <f>P.O!D21</f>
        <v>REATERRO MANUAL APILOADO COM SOQUETE. AF_10/2017</v>
      </c>
      <c r="C52" s="118" t="str">
        <f>P.O!E21</f>
        <v>M³</v>
      </c>
      <c r="D52" s="119"/>
      <c r="E52" s="119"/>
      <c r="F52" s="119"/>
      <c r="G52" s="119"/>
      <c r="H52" s="119"/>
    </row>
    <row r="53" spans="1:8" x14ac:dyDescent="0.3">
      <c r="A53" s="109"/>
      <c r="B53" s="121" t="s">
        <v>231</v>
      </c>
      <c r="C53" s="120"/>
      <c r="D53" s="75"/>
      <c r="E53" s="75">
        <v>6.65</v>
      </c>
      <c r="F53" s="75">
        <v>3</v>
      </c>
      <c r="G53" s="75">
        <v>0.2</v>
      </c>
      <c r="H53" s="63">
        <f>TRUNC(PRODUCT(D53:G53),2)</f>
        <v>3.99</v>
      </c>
    </row>
    <row r="54" spans="1:8" x14ac:dyDescent="0.3">
      <c r="A54" s="109"/>
      <c r="B54" s="121" t="s">
        <v>230</v>
      </c>
      <c r="C54" s="120"/>
      <c r="D54" s="75"/>
      <c r="E54" s="75">
        <v>11.2</v>
      </c>
      <c r="F54" s="75">
        <v>7.73</v>
      </c>
      <c r="G54" s="75">
        <v>0.2</v>
      </c>
      <c r="H54" s="63">
        <f>TRUNC(PRODUCT(D54:G54),2)</f>
        <v>17.309999999999999</v>
      </c>
    </row>
    <row r="55" spans="1:8" x14ac:dyDescent="0.3">
      <c r="A55" s="109"/>
      <c r="B55" s="123"/>
      <c r="C55" s="109"/>
      <c r="D55" s="63"/>
      <c r="E55" s="63"/>
      <c r="F55" s="63"/>
      <c r="G55" s="124" t="str">
        <f>"Total item"&amp;A51</f>
        <v>Total item</v>
      </c>
      <c r="H55" s="125">
        <f>SUM(H53:H54)</f>
        <v>21.299999999999997</v>
      </c>
    </row>
    <row r="56" spans="1:8" x14ac:dyDescent="0.3">
      <c r="A56" s="126"/>
      <c r="B56" s="127"/>
      <c r="C56" s="126"/>
      <c r="D56" s="128"/>
      <c r="E56" s="129"/>
      <c r="F56" s="128"/>
      <c r="G56" s="128"/>
      <c r="H56" s="128"/>
    </row>
    <row r="57" spans="1:8" ht="28.8" customHeight="1" x14ac:dyDescent="0.3">
      <c r="A57" s="118" t="str">
        <f>P.O!A22</f>
        <v>4.3</v>
      </c>
      <c r="B57" s="136" t="str">
        <f>P.O!D22</f>
        <v>LASTRO DE CONCRETO MAGRO, APLICADO EM PISOS, LAJES SOBRE SOLO OU RADIERS. M3</v>
      </c>
      <c r="C57" s="118" t="str">
        <f>P.O!E22</f>
        <v>M³</v>
      </c>
      <c r="D57" s="119"/>
      <c r="E57" s="119"/>
      <c r="F57" s="119"/>
      <c r="G57" s="119"/>
      <c r="H57" s="119"/>
    </row>
    <row r="58" spans="1:8" x14ac:dyDescent="0.3">
      <c r="A58" s="109"/>
      <c r="B58" s="121" t="s">
        <v>231</v>
      </c>
      <c r="C58" s="120"/>
      <c r="D58" s="75"/>
      <c r="E58" s="75">
        <v>6.65</v>
      </c>
      <c r="F58" s="75">
        <v>3</v>
      </c>
      <c r="G58" s="75">
        <v>0.06</v>
      </c>
      <c r="H58" s="63">
        <f>TRUNC(PRODUCT(D58:G58),2)</f>
        <v>1.19</v>
      </c>
    </row>
    <row r="59" spans="1:8" x14ac:dyDescent="0.3">
      <c r="A59" s="109"/>
      <c r="B59" s="121" t="s">
        <v>230</v>
      </c>
      <c r="C59" s="120"/>
      <c r="D59" s="75"/>
      <c r="E59" s="75">
        <v>11.2</v>
      </c>
      <c r="F59" s="75">
        <v>7.73</v>
      </c>
      <c r="G59" s="75">
        <v>0.06</v>
      </c>
      <c r="H59" s="63">
        <f>TRUNC(PRODUCT(D59:G59),2)</f>
        <v>5.19</v>
      </c>
    </row>
    <row r="60" spans="1:8" x14ac:dyDescent="0.3">
      <c r="A60" s="109"/>
      <c r="B60" s="123"/>
      <c r="C60" s="109"/>
      <c r="D60" s="63"/>
      <c r="E60" s="63"/>
      <c r="F60" s="63"/>
      <c r="G60" s="124" t="str">
        <f>"Total item"&amp;A56</f>
        <v>Total item</v>
      </c>
      <c r="H60" s="125">
        <f>SUM(H58:H59)</f>
        <v>6.3800000000000008</v>
      </c>
    </row>
    <row r="61" spans="1:8" x14ac:dyDescent="0.3">
      <c r="A61" s="126"/>
      <c r="B61" s="127"/>
      <c r="C61" s="126"/>
      <c r="D61" s="128"/>
      <c r="E61" s="129"/>
      <c r="F61" s="128"/>
      <c r="G61" s="128"/>
      <c r="H61" s="128"/>
    </row>
    <row r="62" spans="1:8" ht="34.200000000000003" customHeight="1" x14ac:dyDescent="0.3">
      <c r="A62" s="118" t="str">
        <f>P.O!A23</f>
        <v>4.4</v>
      </c>
      <c r="B62" s="136" t="str">
        <f>P.O!D23</f>
        <v>PISO CIMENTADO, TRAÇO 1:3 (CIMENTO E AREIA), ACABAMENTO LISO, ESPESSURA 3,0 CM, PREPARO MECÂNICO DA ARGAMASSA. AF_09/2020</v>
      </c>
      <c r="C62" s="118" t="str">
        <f>P.O!E23</f>
        <v>M²</v>
      </c>
      <c r="D62" s="119"/>
      <c r="E62" s="119"/>
      <c r="F62" s="119"/>
      <c r="G62" s="119"/>
      <c r="H62" s="119"/>
    </row>
    <row r="63" spans="1:8" x14ac:dyDescent="0.3">
      <c r="A63" s="109"/>
      <c r="B63" s="121" t="s">
        <v>231</v>
      </c>
      <c r="C63" s="120"/>
      <c r="D63" s="75"/>
      <c r="E63" s="75">
        <v>6.65</v>
      </c>
      <c r="F63" s="75">
        <v>3</v>
      </c>
      <c r="G63" s="75">
        <v>0.02</v>
      </c>
      <c r="H63" s="63">
        <f>TRUNC(PRODUCT(D63:G63),2)</f>
        <v>0.39</v>
      </c>
    </row>
    <row r="64" spans="1:8" x14ac:dyDescent="0.3">
      <c r="A64" s="109"/>
      <c r="B64" s="121" t="s">
        <v>230</v>
      </c>
      <c r="C64" s="120"/>
      <c r="D64" s="75"/>
      <c r="E64" s="75">
        <v>11.2</v>
      </c>
      <c r="F64" s="75">
        <v>7.73</v>
      </c>
      <c r="G64" s="75">
        <v>0.02</v>
      </c>
      <c r="H64" s="63">
        <f>TRUNC(PRODUCT(D64:G64),2)</f>
        <v>1.73</v>
      </c>
    </row>
    <row r="65" spans="1:8" x14ac:dyDescent="0.3">
      <c r="A65" s="109"/>
      <c r="B65" s="123"/>
      <c r="C65" s="109"/>
      <c r="D65" s="63"/>
      <c r="E65" s="63"/>
      <c r="F65" s="63"/>
      <c r="G65" s="124" t="str">
        <f>"Total item"&amp;A61</f>
        <v>Total item</v>
      </c>
      <c r="H65" s="125">
        <f>SUM(H63:H64)</f>
        <v>2.12</v>
      </c>
    </row>
    <row r="66" spans="1:8" x14ac:dyDescent="0.3">
      <c r="A66" s="126"/>
      <c r="B66" s="127"/>
      <c r="C66" s="126"/>
      <c r="D66" s="128"/>
      <c r="E66" s="129"/>
      <c r="F66" s="128"/>
      <c r="G66" s="128"/>
      <c r="H66" s="128"/>
    </row>
    <row r="67" spans="1:8" ht="62.4" customHeight="1" x14ac:dyDescent="0.3">
      <c r="A67" s="118" t="str">
        <f>P.O!A24</f>
        <v>4.5</v>
      </c>
      <c r="B67" s="136" t="str">
        <f>P.O!D24</f>
        <v>PISO EM GRANILITE, MARMORITE OU GRANITINA EM AMBIENTES INTERNOS, COM ESPESSURA DE 8 MM, INCLUSO MISTURA EM BETONEIRA, COLOCAÇÃO DAS JUNTAS, APLICAÇÃO DO PISO, 4 POLIMENTOS COM POLITRIZ, ESTUCAMENTO, SELADOR E CERA. AF_06/2022</v>
      </c>
      <c r="C67" s="118" t="str">
        <f>P.O!E28</f>
        <v>M²</v>
      </c>
      <c r="D67" s="119"/>
      <c r="E67" s="119"/>
      <c r="F67" s="119"/>
      <c r="G67" s="119"/>
      <c r="H67" s="119"/>
    </row>
    <row r="68" spans="1:8" x14ac:dyDescent="0.3">
      <c r="A68" s="109"/>
      <c r="B68" s="121" t="s">
        <v>231</v>
      </c>
      <c r="C68" s="120"/>
      <c r="D68" s="75"/>
      <c r="E68" s="75">
        <v>6.65</v>
      </c>
      <c r="F68" s="75">
        <v>3</v>
      </c>
      <c r="G68" s="75"/>
      <c r="H68" s="63">
        <f>TRUNC(PRODUCT(D68:G68),2)</f>
        <v>19.95</v>
      </c>
    </row>
    <row r="69" spans="1:8" x14ac:dyDescent="0.3">
      <c r="A69" s="109"/>
      <c r="B69" s="121" t="s">
        <v>230</v>
      </c>
      <c r="C69" s="120"/>
      <c r="D69" s="75"/>
      <c r="E69" s="75">
        <v>11.2</v>
      </c>
      <c r="F69" s="75">
        <v>7.73</v>
      </c>
      <c r="G69" s="75"/>
      <c r="H69" s="63">
        <f>TRUNC(PRODUCT(D69:G69),2)</f>
        <v>86.57</v>
      </c>
    </row>
    <row r="70" spans="1:8" x14ac:dyDescent="0.3">
      <c r="A70" s="109"/>
      <c r="B70" s="123"/>
      <c r="C70" s="109"/>
      <c r="D70" s="63"/>
      <c r="E70" s="63"/>
      <c r="F70" s="63"/>
      <c r="G70" s="124" t="str">
        <f>"Total item"&amp;A66</f>
        <v>Total item</v>
      </c>
      <c r="H70" s="125">
        <f>SUM(H68:H69)</f>
        <v>106.52</v>
      </c>
    </row>
    <row r="71" spans="1:8" x14ac:dyDescent="0.3">
      <c r="A71" s="126"/>
      <c r="B71" s="127"/>
      <c r="C71" s="126"/>
      <c r="D71" s="128"/>
      <c r="E71" s="129"/>
      <c r="F71" s="128"/>
      <c r="G71" s="128"/>
      <c r="H71" s="128"/>
    </row>
    <row r="72" spans="1:8" x14ac:dyDescent="0.3">
      <c r="A72" s="114" t="str">
        <f>P.O!A25</f>
        <v>5.0</v>
      </c>
      <c r="B72" s="137" t="str">
        <f>P.O!D25</f>
        <v>REVESTIMENTO DAS PAREDES</v>
      </c>
      <c r="C72" s="114"/>
      <c r="D72" s="116"/>
      <c r="E72" s="116"/>
      <c r="F72" s="116"/>
      <c r="G72" s="116"/>
      <c r="H72" s="116"/>
    </row>
    <row r="73" spans="1:8" ht="46.2" customHeight="1" x14ac:dyDescent="0.3">
      <c r="A73" s="118" t="str">
        <f>P.O!A26</f>
        <v>5.1</v>
      </c>
      <c r="B73" s="136" t="str">
        <f>P.O!D26</f>
        <v>CHAPISCO APLICADO EM ALVENARIAS E ESTRUTURAS DE CONCRETO INTERNAS, COM COLHER DE PEDREIRO. ARGAMASSA TRAÇO 1:3 COM PREPARO EM BETONEIRA 400L. AF_10/2022</v>
      </c>
      <c r="C73" s="118" t="str">
        <f>P.O!E26</f>
        <v>M²</v>
      </c>
      <c r="D73" s="119"/>
      <c r="E73" s="119"/>
      <c r="F73" s="119"/>
      <c r="G73" s="119"/>
      <c r="H73" s="119"/>
    </row>
    <row r="74" spans="1:8" x14ac:dyDescent="0.3">
      <c r="A74" s="109"/>
      <c r="B74" s="121" t="s">
        <v>231</v>
      </c>
      <c r="C74" s="120"/>
      <c r="D74" s="75">
        <v>2</v>
      </c>
      <c r="E74" s="75">
        <v>6.65</v>
      </c>
      <c r="F74" s="75">
        <v>2.97</v>
      </c>
      <c r="G74" s="75">
        <v>2.6</v>
      </c>
      <c r="H74" s="63">
        <f>TRUNC((((E74*D74)+F74)*G74),2)</f>
        <v>42.3</v>
      </c>
    </row>
    <row r="75" spans="1:8" x14ac:dyDescent="0.3">
      <c r="A75" s="109"/>
      <c r="B75" s="121" t="s">
        <v>234</v>
      </c>
      <c r="C75" s="120"/>
      <c r="D75" s="75"/>
      <c r="E75" s="75"/>
      <c r="F75" s="75">
        <v>1</v>
      </c>
      <c r="G75" s="75">
        <v>2.1</v>
      </c>
      <c r="H75" s="63">
        <f>TRUNC(PRODUCT(D75:G75),2)</f>
        <v>2.1</v>
      </c>
    </row>
    <row r="76" spans="1:8" x14ac:dyDescent="0.3">
      <c r="A76" s="109"/>
      <c r="B76" s="123"/>
      <c r="C76" s="109"/>
      <c r="D76" s="63"/>
      <c r="E76" s="63"/>
      <c r="F76" s="63"/>
      <c r="G76" s="124" t="str">
        <f>"Total item"&amp;A72</f>
        <v>Total item5.0</v>
      </c>
      <c r="H76" s="125">
        <f>SUM(H74-H75)</f>
        <v>40.199999999999996</v>
      </c>
    </row>
    <row r="77" spans="1:8" x14ac:dyDescent="0.3">
      <c r="A77" s="126"/>
      <c r="B77" s="127"/>
      <c r="C77" s="126"/>
      <c r="D77" s="128"/>
      <c r="E77" s="129"/>
      <c r="F77" s="128"/>
      <c r="G77" s="128"/>
      <c r="H77" s="128"/>
    </row>
    <row r="78" spans="1:8" ht="54" customHeight="1" x14ac:dyDescent="0.3">
      <c r="A78" s="118" t="str">
        <f>P.O!A27</f>
        <v>5.2</v>
      </c>
      <c r="B78" s="136" t="str">
        <f>P.O!D27</f>
        <v xml:space="preserve">MASSA ÚNICA, PARA RECEBIMENTO DE PINTURA, EM ARGAMASSA TRAÇO 1:2:8, PREPARO MANUAL, APLICADA MANUALMENTE EM FACES INTERNAS DE PAREDES, ESPESSURA DE 10MM, COM EXECUÇÃO DE TALISCAS. AF_06/2014
</v>
      </c>
      <c r="C78" s="118" t="str">
        <f>P.O!E27</f>
        <v>M²</v>
      </c>
      <c r="D78" s="119"/>
      <c r="E78" s="119"/>
      <c r="F78" s="119"/>
      <c r="G78" s="119"/>
      <c r="H78" s="119"/>
    </row>
    <row r="79" spans="1:8" x14ac:dyDescent="0.3">
      <c r="A79" s="109"/>
      <c r="B79" s="121" t="s">
        <v>231</v>
      </c>
      <c r="C79" s="120"/>
      <c r="D79" s="75">
        <v>2</v>
      </c>
      <c r="E79" s="75">
        <v>6.65</v>
      </c>
      <c r="F79" s="75">
        <v>2.97</v>
      </c>
      <c r="G79" s="75">
        <v>2.6</v>
      </c>
      <c r="H79" s="63">
        <f>TRUNC((((E79*D79)+F79)*G79),2)</f>
        <v>42.3</v>
      </c>
    </row>
    <row r="80" spans="1:8" x14ac:dyDescent="0.3">
      <c r="A80" s="109"/>
      <c r="B80" s="121" t="s">
        <v>234</v>
      </c>
      <c r="C80" s="120"/>
      <c r="D80" s="75"/>
      <c r="E80" s="75"/>
      <c r="F80" s="75">
        <v>1</v>
      </c>
      <c r="G80" s="75">
        <v>2.1</v>
      </c>
      <c r="H80" s="63">
        <f>TRUNC(PRODUCT(D80:G80),2)</f>
        <v>2.1</v>
      </c>
    </row>
    <row r="81" spans="1:8" x14ac:dyDescent="0.3">
      <c r="A81" s="109"/>
      <c r="B81" s="123"/>
      <c r="C81" s="109"/>
      <c r="D81" s="63"/>
      <c r="E81" s="63"/>
      <c r="F81" s="63"/>
      <c r="G81" s="124" t="str">
        <f>"Total item"&amp;A77</f>
        <v>Total item</v>
      </c>
      <c r="H81" s="125">
        <f>SUM(H79-H80)</f>
        <v>40.199999999999996</v>
      </c>
    </row>
    <row r="82" spans="1:8" x14ac:dyDescent="0.3">
      <c r="A82" s="126"/>
      <c r="B82" s="127"/>
      <c r="C82" s="126"/>
      <c r="D82" s="128"/>
      <c r="E82" s="129"/>
      <c r="F82" s="128"/>
      <c r="G82" s="128"/>
      <c r="H82" s="128"/>
    </row>
    <row r="83" spans="1:8" ht="23.4" customHeight="1" x14ac:dyDescent="0.3">
      <c r="A83" s="118" t="str">
        <f>P.O!A28</f>
        <v>5.3</v>
      </c>
      <c r="B83" s="140" t="str">
        <f>P.O!D28</f>
        <v xml:space="preserve">APLICAÇÃO E LIXAMENTO DE MASSA LÁTEX EM PAREDES, UMA DEMÃO. AF_06/2014
</v>
      </c>
      <c r="C83" s="118" t="str">
        <f>P.O!E28</f>
        <v>M²</v>
      </c>
      <c r="D83" s="119"/>
      <c r="E83" s="119"/>
      <c r="F83" s="119"/>
      <c r="G83" s="119"/>
      <c r="H83" s="119"/>
    </row>
    <row r="84" spans="1:8" x14ac:dyDescent="0.3">
      <c r="A84" s="109"/>
      <c r="B84" s="121" t="s">
        <v>231</v>
      </c>
      <c r="C84" s="120"/>
      <c r="D84" s="75">
        <v>2</v>
      </c>
      <c r="E84" s="75">
        <v>6.65</v>
      </c>
      <c r="F84" s="75">
        <v>2.97</v>
      </c>
      <c r="G84" s="75">
        <v>2.6</v>
      </c>
      <c r="H84" s="63">
        <f>TRUNC((((E84*D84)+F84)*G84),2)</f>
        <v>42.3</v>
      </c>
    </row>
    <row r="85" spans="1:8" x14ac:dyDescent="0.3">
      <c r="A85" s="109"/>
      <c r="B85" s="121" t="s">
        <v>230</v>
      </c>
      <c r="C85" s="120"/>
      <c r="D85" s="75">
        <v>2</v>
      </c>
      <c r="E85" s="75">
        <v>11.2</v>
      </c>
      <c r="F85" s="75">
        <v>7.73</v>
      </c>
      <c r="G85" s="75">
        <v>2.6</v>
      </c>
      <c r="H85" s="63">
        <f>TRUNC((((E85*D85)+(F85*D85)*G85)),2)</f>
        <v>62.59</v>
      </c>
    </row>
    <row r="86" spans="1:8" x14ac:dyDescent="0.3">
      <c r="A86" s="109"/>
      <c r="B86" s="121" t="s">
        <v>234</v>
      </c>
      <c r="C86" s="120"/>
      <c r="D86" s="75"/>
      <c r="E86" s="75"/>
      <c r="F86" s="75">
        <v>1</v>
      </c>
      <c r="G86" s="75">
        <v>2.1</v>
      </c>
      <c r="H86" s="63">
        <f>TRUNC(PRODUCT(D86:G86),2)</f>
        <v>2.1</v>
      </c>
    </row>
    <row r="87" spans="1:8" x14ac:dyDescent="0.3">
      <c r="A87" s="109"/>
      <c r="B87" s="123"/>
      <c r="C87" s="109"/>
      <c r="D87" s="63"/>
      <c r="E87" s="63"/>
      <c r="F87" s="63"/>
      <c r="G87" s="124" t="str">
        <f>"Total item"&amp;A82</f>
        <v>Total item</v>
      </c>
      <c r="H87" s="125">
        <f>SUM(H84+H85-H86)</f>
        <v>102.79</v>
      </c>
    </row>
    <row r="88" spans="1:8" x14ac:dyDescent="0.3">
      <c r="A88" s="126"/>
      <c r="B88" s="127"/>
      <c r="C88" s="126"/>
      <c r="D88" s="128"/>
      <c r="E88" s="129"/>
      <c r="F88" s="128"/>
      <c r="G88" s="128"/>
      <c r="H88" s="128"/>
    </row>
    <row r="89" spans="1:8" x14ac:dyDescent="0.3">
      <c r="A89" s="114" t="str">
        <f>P.O!A29</f>
        <v>6.0</v>
      </c>
      <c r="B89" s="137" t="str">
        <f>P.O!D29</f>
        <v>PINTURA GERAL</v>
      </c>
      <c r="C89" s="114"/>
      <c r="D89" s="116"/>
      <c r="E89" s="116"/>
      <c r="F89" s="116"/>
      <c r="G89" s="116"/>
      <c r="H89" s="116"/>
    </row>
    <row r="90" spans="1:8" ht="20.399999999999999" x14ac:dyDescent="0.3">
      <c r="A90" s="118" t="str">
        <f>P.O!A30</f>
        <v>6.1</v>
      </c>
      <c r="B90" s="136" t="str">
        <f>P.O!D30</f>
        <v>APLICAÇÃO DE FUNDO SELADOR ACRÍLICO EM PAREDES, UMA DEMÃO. AF_06/2014</v>
      </c>
      <c r="C90" s="118" t="str">
        <f>P.O!E30</f>
        <v>M²</v>
      </c>
      <c r="D90" s="119"/>
      <c r="E90" s="119"/>
      <c r="F90" s="119"/>
      <c r="G90" s="119"/>
      <c r="H90" s="119"/>
    </row>
    <row r="91" spans="1:8" x14ac:dyDescent="0.3">
      <c r="A91" s="109"/>
      <c r="B91" s="121" t="s">
        <v>231</v>
      </c>
      <c r="C91" s="120"/>
      <c r="D91" s="75">
        <v>2</v>
      </c>
      <c r="E91" s="75">
        <v>6.65</v>
      </c>
      <c r="F91" s="75">
        <v>2.97</v>
      </c>
      <c r="G91" s="75">
        <v>2.6</v>
      </c>
      <c r="H91" s="63">
        <f>TRUNC((((E91*D91)+F91)*G91),2)</f>
        <v>42.3</v>
      </c>
    </row>
    <row r="92" spans="1:8" x14ac:dyDescent="0.3">
      <c r="A92" s="109"/>
      <c r="B92" s="121" t="s">
        <v>230</v>
      </c>
      <c r="C92" s="120"/>
      <c r="D92" s="75">
        <v>2</v>
      </c>
      <c r="E92" s="75">
        <v>11.2</v>
      </c>
      <c r="F92" s="75">
        <v>7.73</v>
      </c>
      <c r="G92" s="75">
        <v>2.6</v>
      </c>
      <c r="H92" s="63">
        <f>TRUNC((((E92*D92)+(F92*D92)*G92)),2)</f>
        <v>62.59</v>
      </c>
    </row>
    <row r="93" spans="1:8" x14ac:dyDescent="0.3">
      <c r="A93" s="109"/>
      <c r="B93" s="121" t="s">
        <v>234</v>
      </c>
      <c r="C93" s="120"/>
      <c r="D93" s="75"/>
      <c r="E93" s="75"/>
      <c r="F93" s="75">
        <v>1</v>
      </c>
      <c r="G93" s="75">
        <v>2.1</v>
      </c>
      <c r="H93" s="63">
        <f>TRUNC(PRODUCT(D93:G93),2)</f>
        <v>2.1</v>
      </c>
    </row>
    <row r="94" spans="1:8" x14ac:dyDescent="0.3">
      <c r="A94" s="109"/>
      <c r="B94" s="123"/>
      <c r="C94" s="109"/>
      <c r="D94" s="63"/>
      <c r="E94" s="63"/>
      <c r="F94" s="63"/>
      <c r="G94" s="124" t="str">
        <f>"Total item"&amp;A90</f>
        <v>Total item6.1</v>
      </c>
      <c r="H94" s="125">
        <f>SUM(H91+H92-H93)</f>
        <v>102.79</v>
      </c>
    </row>
    <row r="95" spans="1:8" x14ac:dyDescent="0.3">
      <c r="A95" s="126"/>
      <c r="B95" s="127"/>
      <c r="C95" s="126"/>
      <c r="D95" s="128"/>
      <c r="E95" s="129"/>
      <c r="F95" s="128"/>
      <c r="G95" s="128"/>
      <c r="H95" s="128"/>
    </row>
    <row r="96" spans="1:8" ht="20.399999999999999" x14ac:dyDescent="0.3">
      <c r="A96" s="118" t="str">
        <f>P.O!A31</f>
        <v>6.2</v>
      </c>
      <c r="B96" s="136" t="str">
        <f>P.O!D31</f>
        <v>APLICAÇÃO DE FUNDO SELADOR ACRÍLICO EM TETO, UMA DEMÃO. AF_06/2014.</v>
      </c>
      <c r="C96" s="118" t="str">
        <f>P.O!E31</f>
        <v>M²</v>
      </c>
      <c r="D96" s="119"/>
      <c r="E96" s="119"/>
      <c r="F96" s="119"/>
      <c r="G96" s="119"/>
      <c r="H96" s="119"/>
    </row>
    <row r="97" spans="1:8" x14ac:dyDescent="0.3">
      <c r="A97" s="109"/>
      <c r="B97" s="121" t="s">
        <v>231</v>
      </c>
      <c r="C97" s="120"/>
      <c r="D97" s="75">
        <v>2</v>
      </c>
      <c r="E97" s="75">
        <v>6.65</v>
      </c>
      <c r="F97" s="75">
        <v>2.97</v>
      </c>
      <c r="G97" s="75">
        <v>2.6</v>
      </c>
      <c r="H97" s="63">
        <f>TRUNC((((E97*D97)+F97)*G97),2)</f>
        <v>42.3</v>
      </c>
    </row>
    <row r="98" spans="1:8" x14ac:dyDescent="0.3">
      <c r="A98" s="109"/>
      <c r="B98" s="121" t="s">
        <v>230</v>
      </c>
      <c r="C98" s="120"/>
      <c r="D98" s="75">
        <v>2</v>
      </c>
      <c r="E98" s="75">
        <v>11.2</v>
      </c>
      <c r="F98" s="75">
        <v>7.73</v>
      </c>
      <c r="G98" s="75">
        <v>2.6</v>
      </c>
      <c r="H98" s="63">
        <f>TRUNC((((E98*D98)+(F98*D98)*G98)),2)</f>
        <v>62.59</v>
      </c>
    </row>
    <row r="99" spans="1:8" x14ac:dyDescent="0.3">
      <c r="A99" s="109"/>
      <c r="B99" s="121" t="s">
        <v>234</v>
      </c>
      <c r="C99" s="120"/>
      <c r="D99" s="75"/>
      <c r="E99" s="75"/>
      <c r="F99" s="75">
        <v>1</v>
      </c>
      <c r="G99" s="75">
        <v>2.1</v>
      </c>
      <c r="H99" s="63">
        <f>TRUNC(PRODUCT(D99:G99),2)</f>
        <v>2.1</v>
      </c>
    </row>
    <row r="100" spans="1:8" x14ac:dyDescent="0.3">
      <c r="A100" s="109"/>
      <c r="B100" s="123"/>
      <c r="C100" s="109"/>
      <c r="D100" s="63"/>
      <c r="E100" s="63"/>
      <c r="F100" s="63"/>
      <c r="G100" s="124" t="str">
        <f>"Total item"&amp;A96</f>
        <v>Total item6.2</v>
      </c>
      <c r="H100" s="125">
        <f>SUM(H97+H98-H99)</f>
        <v>102.79</v>
      </c>
    </row>
    <row r="101" spans="1:8" x14ac:dyDescent="0.3">
      <c r="A101" s="126"/>
      <c r="B101" s="127"/>
      <c r="C101" s="126"/>
      <c r="D101" s="128"/>
      <c r="E101" s="129"/>
      <c r="F101" s="128"/>
      <c r="G101" s="128"/>
      <c r="H101" s="128"/>
    </row>
    <row r="102" spans="1:8" ht="20.399999999999999" x14ac:dyDescent="0.3">
      <c r="A102" s="118" t="str">
        <f>P.O!A32</f>
        <v>6.3</v>
      </c>
      <c r="B102" s="136" t="str">
        <f>P.O!D32</f>
        <v>APLICAÇÃO MANUAL DE PINTURA COM TINTA LÁTEX ACRÍLICA EM PAREDES, DUAS DEMÃOS. AF_06/2014</v>
      </c>
      <c r="C102" s="118" t="str">
        <f>P.O!E32</f>
        <v>M²</v>
      </c>
      <c r="D102" s="119"/>
      <c r="E102" s="119"/>
      <c r="F102" s="119"/>
      <c r="G102" s="119"/>
      <c r="H102" s="119"/>
    </row>
    <row r="103" spans="1:8" x14ac:dyDescent="0.3">
      <c r="A103" s="109"/>
      <c r="B103" s="121" t="s">
        <v>231</v>
      </c>
      <c r="C103" s="120"/>
      <c r="D103" s="75">
        <v>2</v>
      </c>
      <c r="E103" s="75">
        <v>6.65</v>
      </c>
      <c r="F103" s="75">
        <v>2.97</v>
      </c>
      <c r="G103" s="75">
        <v>2.6</v>
      </c>
      <c r="H103" s="63">
        <f>TRUNC((((E103*D103)+F103)*G103),2)</f>
        <v>42.3</v>
      </c>
    </row>
    <row r="104" spans="1:8" x14ac:dyDescent="0.3">
      <c r="A104" s="109"/>
      <c r="B104" s="121" t="s">
        <v>230</v>
      </c>
      <c r="C104" s="120"/>
      <c r="D104" s="75">
        <v>2</v>
      </c>
      <c r="E104" s="75">
        <v>11.2</v>
      </c>
      <c r="F104" s="75">
        <v>7.73</v>
      </c>
      <c r="G104" s="75">
        <v>2.6</v>
      </c>
      <c r="H104" s="63">
        <f>TRUNC((((E104*D104)+(F104*D104)*G104)),2)</f>
        <v>62.59</v>
      </c>
    </row>
    <row r="105" spans="1:8" x14ac:dyDescent="0.3">
      <c r="A105" s="109"/>
      <c r="B105" s="121" t="s">
        <v>234</v>
      </c>
      <c r="C105" s="120"/>
      <c r="D105" s="75"/>
      <c r="E105" s="75"/>
      <c r="F105" s="75">
        <v>1</v>
      </c>
      <c r="G105" s="75">
        <v>2.1</v>
      </c>
      <c r="H105" s="63">
        <f>TRUNC(PRODUCT(D105:G105),2)</f>
        <v>2.1</v>
      </c>
    </row>
    <row r="106" spans="1:8" x14ac:dyDescent="0.3">
      <c r="A106" s="109"/>
      <c r="B106" s="123"/>
      <c r="C106" s="109"/>
      <c r="D106" s="63"/>
      <c r="E106" s="63"/>
      <c r="F106" s="63"/>
      <c r="G106" s="124" t="str">
        <f>"Total item"&amp;A102</f>
        <v>Total item6.3</v>
      </c>
      <c r="H106" s="125">
        <f>SUM(H103+H104-H105)</f>
        <v>102.79</v>
      </c>
    </row>
    <row r="107" spans="1:8" x14ac:dyDescent="0.3">
      <c r="A107" s="126"/>
      <c r="B107" s="127"/>
      <c r="C107" s="126"/>
      <c r="D107" s="128"/>
      <c r="E107" s="129"/>
      <c r="F107" s="128"/>
      <c r="G107" s="128"/>
      <c r="H107" s="128"/>
    </row>
    <row r="108" spans="1:8" ht="20.399999999999999" x14ac:dyDescent="0.3">
      <c r="A108" s="118" t="str">
        <f>P.O!A33</f>
        <v>6.4</v>
      </c>
      <c r="B108" s="136" t="str">
        <f>P.O!D33</f>
        <v>APLICAÇÃO MANUAL DE PINTURA COM TINTA LÁTEX ACRÍLICA EM TETO, DUAS DEMÃOS. AF_06/2014</v>
      </c>
      <c r="C108" s="118" t="str">
        <f>P.O!E33</f>
        <v>M²</v>
      </c>
      <c r="D108" s="119"/>
      <c r="E108" s="119"/>
      <c r="F108" s="119"/>
      <c r="G108" s="119"/>
      <c r="H108" s="119"/>
    </row>
    <row r="109" spans="1:8" x14ac:dyDescent="0.3">
      <c r="A109" s="109"/>
      <c r="B109" s="121" t="s">
        <v>231</v>
      </c>
      <c r="C109" s="120"/>
      <c r="D109" s="75"/>
      <c r="E109" s="75">
        <v>6.65</v>
      </c>
      <c r="F109" s="75">
        <v>3</v>
      </c>
      <c r="G109" s="75"/>
      <c r="H109" s="63">
        <f>TRUNC(PRODUCT(D109:G109),2)</f>
        <v>19.95</v>
      </c>
    </row>
    <row r="110" spans="1:8" x14ac:dyDescent="0.3">
      <c r="A110" s="109"/>
      <c r="B110" s="121" t="s">
        <v>230</v>
      </c>
      <c r="C110" s="120"/>
      <c r="D110" s="75"/>
      <c r="E110" s="75">
        <v>11.2</v>
      </c>
      <c r="F110" s="75">
        <v>7.73</v>
      </c>
      <c r="G110" s="75"/>
      <c r="H110" s="63">
        <f>TRUNC(PRODUCT(D110:G110),2)</f>
        <v>86.57</v>
      </c>
    </row>
    <row r="111" spans="1:8" x14ac:dyDescent="0.3">
      <c r="A111" s="109"/>
      <c r="B111" s="123"/>
      <c r="C111" s="109"/>
      <c r="D111" s="63"/>
      <c r="E111" s="63"/>
      <c r="F111" s="63"/>
      <c r="G111" s="124" t="str">
        <f>"Total item"&amp;A108</f>
        <v>Total item6.4</v>
      </c>
      <c r="H111" s="125">
        <f>SUM(H109:H110)</f>
        <v>106.52</v>
      </c>
    </row>
    <row r="112" spans="1:8" x14ac:dyDescent="0.3">
      <c r="A112" s="126"/>
      <c r="B112" s="127"/>
      <c r="C112" s="126"/>
      <c r="D112" s="128"/>
      <c r="E112" s="129"/>
      <c r="F112" s="128"/>
      <c r="G112" s="128"/>
      <c r="H112" s="128"/>
    </row>
    <row r="113" spans="1:8" ht="20.399999999999999" x14ac:dyDescent="0.3">
      <c r="A113" s="118" t="str">
        <f>P.O!A34</f>
        <v>6.5</v>
      </c>
      <c r="B113" s="136" t="str">
        <f>P.O!D34</f>
        <v>LIXAMENTO DE MADEIRA PARA APLICAÇÃO DE FUNDO OU PINTURA. AF_01/2021.</v>
      </c>
      <c r="C113" s="118" t="str">
        <f>P.O!E34</f>
        <v>M²</v>
      </c>
      <c r="D113" s="119"/>
      <c r="E113" s="119"/>
      <c r="F113" s="119"/>
      <c r="G113" s="119"/>
      <c r="H113" s="119"/>
    </row>
    <row r="114" spans="1:8" x14ac:dyDescent="0.3">
      <c r="A114" s="109"/>
      <c r="B114" s="121" t="s">
        <v>235</v>
      </c>
      <c r="C114" s="120"/>
      <c r="D114" s="75"/>
      <c r="E114" s="75"/>
      <c r="F114" s="75">
        <v>1</v>
      </c>
      <c r="G114" s="75">
        <v>2.1</v>
      </c>
      <c r="H114" s="63">
        <f>TRUNC(PRODUCT(D114:G114),2)</f>
        <v>2.1</v>
      </c>
    </row>
    <row r="115" spans="1:8" x14ac:dyDescent="0.3">
      <c r="A115" s="109"/>
      <c r="B115" s="121" t="s">
        <v>236</v>
      </c>
      <c r="C115" s="120"/>
      <c r="D115" s="75">
        <v>2</v>
      </c>
      <c r="E115" s="75"/>
      <c r="F115" s="75">
        <v>1</v>
      </c>
      <c r="G115" s="75">
        <v>2.1</v>
      </c>
      <c r="H115" s="63">
        <f>TRUNC(PRODUCT(D115:G115),2)</f>
        <v>4.2</v>
      </c>
    </row>
    <row r="116" spans="1:8" x14ac:dyDescent="0.3">
      <c r="A116" s="109"/>
      <c r="B116" s="123"/>
      <c r="C116" s="109"/>
      <c r="D116" s="63"/>
      <c r="E116" s="63"/>
      <c r="F116" s="63"/>
      <c r="G116" s="124" t="str">
        <f>"Total item"&amp;A113</f>
        <v>Total item6.5</v>
      </c>
      <c r="H116" s="125">
        <f>SUM(H114:H115)</f>
        <v>6.3000000000000007</v>
      </c>
    </row>
    <row r="117" spans="1:8" x14ac:dyDescent="0.3">
      <c r="A117" s="126"/>
      <c r="B117" s="127"/>
      <c r="C117" s="126"/>
      <c r="D117" s="128"/>
      <c r="E117" s="129"/>
      <c r="F117" s="128"/>
      <c r="G117" s="128"/>
      <c r="H117" s="128"/>
    </row>
    <row r="118" spans="1:8" ht="20.399999999999999" x14ac:dyDescent="0.3">
      <c r="A118" s="118" t="str">
        <f>P.O!A35</f>
        <v>6.6</v>
      </c>
      <c r="B118" s="136" t="str">
        <f>P.O!D35</f>
        <v>PINTURA TINTA DE ACABAMENTO (PIGMENTADA) ESMALTE SINTÉTICO ACETINADO E  MADEIRA, 1 DEMÃO. AF_01/2021</v>
      </c>
      <c r="C118" s="118" t="str">
        <f>P.O!E35</f>
        <v>M²</v>
      </c>
      <c r="D118" s="119"/>
      <c r="E118" s="119"/>
      <c r="F118" s="119"/>
      <c r="G118" s="119"/>
      <c r="H118" s="119"/>
    </row>
    <row r="119" spans="1:8" x14ac:dyDescent="0.3">
      <c r="A119" s="109"/>
      <c r="B119" s="121" t="s">
        <v>235</v>
      </c>
      <c r="C119" s="120"/>
      <c r="D119" s="75"/>
      <c r="E119" s="75"/>
      <c r="F119" s="75">
        <v>1</v>
      </c>
      <c r="G119" s="75">
        <v>2.1</v>
      </c>
      <c r="H119" s="63">
        <f>TRUNC(PRODUCT(D119:G119),2)</f>
        <v>2.1</v>
      </c>
    </row>
    <row r="120" spans="1:8" x14ac:dyDescent="0.3">
      <c r="A120" s="109"/>
      <c r="B120" s="121" t="s">
        <v>236</v>
      </c>
      <c r="C120" s="120"/>
      <c r="D120" s="75">
        <v>2</v>
      </c>
      <c r="E120" s="75"/>
      <c r="F120" s="75">
        <v>1</v>
      </c>
      <c r="G120" s="75">
        <v>2.1</v>
      </c>
      <c r="H120" s="63">
        <f>TRUNC(PRODUCT(D120:G120),2)</f>
        <v>4.2</v>
      </c>
    </row>
    <row r="121" spans="1:8" x14ac:dyDescent="0.3">
      <c r="A121" s="109"/>
      <c r="B121" s="123"/>
      <c r="C121" s="109"/>
      <c r="D121" s="63"/>
      <c r="E121" s="63"/>
      <c r="F121" s="63"/>
      <c r="G121" s="124" t="str">
        <f>"Total item"&amp;A118</f>
        <v>Total item6.6</v>
      </c>
      <c r="H121" s="125">
        <f>SUM(H119:H120)</f>
        <v>6.3000000000000007</v>
      </c>
    </row>
    <row r="122" spans="1:8" x14ac:dyDescent="0.3">
      <c r="A122" s="126"/>
      <c r="B122" s="127"/>
      <c r="C122" s="126"/>
      <c r="D122" s="128"/>
      <c r="E122" s="129"/>
      <c r="F122" s="128"/>
      <c r="G122" s="128"/>
      <c r="H122" s="128"/>
    </row>
    <row r="123" spans="1:8" x14ac:dyDescent="0.3">
      <c r="A123" s="114" t="str">
        <f>P.O!A36</f>
        <v>7.0</v>
      </c>
      <c r="B123" s="137" t="str">
        <f>P.O!D36</f>
        <v>ESQUADRIAS</v>
      </c>
      <c r="C123" s="114"/>
      <c r="D123" s="116"/>
      <c r="E123" s="116"/>
      <c r="F123" s="116"/>
      <c r="G123" s="116"/>
      <c r="H123" s="116"/>
    </row>
    <row r="124" spans="1:8" ht="20.399999999999999" x14ac:dyDescent="0.3">
      <c r="A124" s="118" t="str">
        <f>P.O!A37</f>
        <v>7.1</v>
      </c>
      <c r="B124" s="136" t="str">
        <f>P.O!D37</f>
        <v>BATENTE PARA PORTA DE MADEIRA, PADRÃO MÉDIO - FORNECIMENTO E MONTAGEM. UN AF_12/2019</v>
      </c>
      <c r="C124" s="118" t="str">
        <f>P.O!E37</f>
        <v>UND</v>
      </c>
      <c r="D124" s="119"/>
      <c r="E124" s="119"/>
      <c r="F124" s="119"/>
      <c r="G124" s="119"/>
      <c r="H124" s="119"/>
    </row>
    <row r="125" spans="1:8" x14ac:dyDescent="0.3">
      <c r="A125" s="109"/>
      <c r="B125" s="121" t="s">
        <v>235</v>
      </c>
      <c r="C125" s="120"/>
      <c r="D125" s="75"/>
      <c r="E125" s="75"/>
      <c r="F125" s="75"/>
      <c r="G125" s="75"/>
      <c r="H125" s="63">
        <v>1</v>
      </c>
    </row>
    <row r="126" spans="1:8" x14ac:dyDescent="0.3">
      <c r="A126" s="109"/>
      <c r="B126" s="121" t="s">
        <v>236</v>
      </c>
      <c r="C126" s="120"/>
      <c r="D126" s="75"/>
      <c r="E126" s="75"/>
      <c r="F126" s="75"/>
      <c r="G126" s="75"/>
      <c r="H126" s="63">
        <v>2</v>
      </c>
    </row>
    <row r="127" spans="1:8" x14ac:dyDescent="0.3">
      <c r="A127" s="109"/>
      <c r="B127" s="123"/>
      <c r="C127" s="109"/>
      <c r="D127" s="63"/>
      <c r="E127" s="63"/>
      <c r="F127" s="63"/>
      <c r="G127" s="124" t="str">
        <f>"Total item"&amp;A124</f>
        <v>Total item7.1</v>
      </c>
      <c r="H127" s="125">
        <f>SUM(H125:H126)</f>
        <v>3</v>
      </c>
    </row>
    <row r="128" spans="1:8" x14ac:dyDescent="0.3">
      <c r="A128" s="126"/>
      <c r="B128" s="127"/>
      <c r="C128" s="126"/>
      <c r="D128" s="128"/>
      <c r="E128" s="129"/>
      <c r="F128" s="128"/>
      <c r="G128" s="128"/>
      <c r="H128" s="128"/>
    </row>
    <row r="129" spans="1:8" ht="30.6" x14ac:dyDescent="0.3">
      <c r="A129" s="118" t="str">
        <f>P.O!A38</f>
        <v>7.2</v>
      </c>
      <c r="B129" s="136" t="str">
        <f>P.O!D38</f>
        <v>PORTA DE MADEIRA PARA PINTURA, SEMI-OCA (LEVE OU MÉDIA), 90X210CM, ESP UN CR ESSURA DE 3,5CM, INCLUSO DOBRADIÇAS - FORNECIMENTO E INSTALAÇÃO. AF_12/2019</v>
      </c>
      <c r="C129" s="118" t="str">
        <f>P.O!E38</f>
        <v>UND</v>
      </c>
      <c r="D129" s="119"/>
      <c r="E129" s="119"/>
      <c r="F129" s="119"/>
      <c r="G129" s="119"/>
      <c r="H129" s="119"/>
    </row>
    <row r="130" spans="1:8" x14ac:dyDescent="0.3">
      <c r="A130" s="109"/>
      <c r="B130" s="121" t="s">
        <v>235</v>
      </c>
      <c r="C130" s="120"/>
      <c r="D130" s="75"/>
      <c r="E130" s="75"/>
      <c r="F130" s="75"/>
      <c r="G130" s="75"/>
      <c r="H130" s="63">
        <v>1</v>
      </c>
    </row>
    <row r="131" spans="1:8" x14ac:dyDescent="0.3">
      <c r="A131" s="109"/>
      <c r="B131" s="121" t="s">
        <v>236</v>
      </c>
      <c r="C131" s="120"/>
      <c r="D131" s="75"/>
      <c r="E131" s="75"/>
      <c r="F131" s="75"/>
      <c r="G131" s="75"/>
      <c r="H131" s="63">
        <v>2</v>
      </c>
    </row>
    <row r="132" spans="1:8" x14ac:dyDescent="0.3">
      <c r="A132" s="109"/>
      <c r="B132" s="123"/>
      <c r="C132" s="109"/>
      <c r="D132" s="63"/>
      <c r="E132" s="63"/>
      <c r="F132" s="63"/>
      <c r="G132" s="124" t="str">
        <f>"Total item"&amp;A129</f>
        <v>Total item7.2</v>
      </c>
      <c r="H132" s="125">
        <f>SUM(H130:H131)</f>
        <v>3</v>
      </c>
    </row>
    <row r="133" spans="1:8" x14ac:dyDescent="0.3">
      <c r="A133" s="126"/>
      <c r="B133" s="127"/>
      <c r="C133" s="126"/>
      <c r="D133" s="128"/>
      <c r="E133" s="129"/>
      <c r="F133" s="128"/>
      <c r="G133" s="128"/>
      <c r="H133" s="128"/>
    </row>
    <row r="134" spans="1:8" x14ac:dyDescent="0.3">
      <c r="A134" s="114" t="str">
        <f>P.O!A39</f>
        <v>8.0</v>
      </c>
      <c r="B134" s="137" t="str">
        <f>P.O!D39</f>
        <v>COBERTA</v>
      </c>
      <c r="C134" s="114"/>
      <c r="D134" s="116"/>
      <c r="E134" s="116"/>
      <c r="F134" s="116"/>
      <c r="G134" s="116"/>
      <c r="H134" s="116"/>
    </row>
    <row r="135" spans="1:8" ht="20.399999999999999" x14ac:dyDescent="0.3">
      <c r="A135" s="118" t="str">
        <f>P.O!A40</f>
        <v>8.1</v>
      </c>
      <c r="B135" s="136" t="str">
        <f>P.O!D40</f>
        <v>REMOÇÃO DE TRAMA DE MADEIRA PARA COBERTURA, DE FORMA MANUAL, SEM REAPROVEITAMENTO. AF_12/2017.</v>
      </c>
      <c r="C135" s="118" t="str">
        <f>P.O!E40</f>
        <v>M²</v>
      </c>
      <c r="D135" s="119"/>
      <c r="E135" s="119"/>
      <c r="F135" s="119"/>
      <c r="G135" s="119"/>
      <c r="H135" s="119"/>
    </row>
    <row r="136" spans="1:8" x14ac:dyDescent="0.3">
      <c r="A136" s="109"/>
      <c r="B136" s="121" t="s">
        <v>231</v>
      </c>
      <c r="C136" s="120"/>
      <c r="D136" s="75"/>
      <c r="E136" s="75">
        <v>4</v>
      </c>
      <c r="F136" s="75">
        <v>3</v>
      </c>
      <c r="G136" s="75"/>
      <c r="H136" s="63">
        <f>TRUNC(PRODUCT(D136:G136),2)</f>
        <v>12</v>
      </c>
    </row>
    <row r="137" spans="1:8" x14ac:dyDescent="0.3">
      <c r="A137" s="109"/>
      <c r="B137" s="123"/>
      <c r="C137" s="109"/>
      <c r="D137" s="63"/>
      <c r="E137" s="63"/>
      <c r="F137" s="63"/>
      <c r="G137" s="124" t="str">
        <f>"Total item"&amp;A135</f>
        <v>Total item8.1</v>
      </c>
      <c r="H137" s="125">
        <f>SUM(H136:H136)</f>
        <v>12</v>
      </c>
    </row>
    <row r="138" spans="1:8" x14ac:dyDescent="0.3">
      <c r="A138" s="126"/>
      <c r="B138" s="127"/>
      <c r="C138" s="126"/>
      <c r="D138" s="128"/>
      <c r="E138" s="129"/>
      <c r="F138" s="128"/>
      <c r="G138" s="128"/>
      <c r="H138" s="128"/>
    </row>
    <row r="139" spans="1:8" ht="40.799999999999997" x14ac:dyDescent="0.3">
      <c r="A139" s="118" t="str">
        <f>P.O!A41</f>
        <v>8.2</v>
      </c>
      <c r="B139" s="136" t="str">
        <f>P.O!D41</f>
        <v>TRAMA DE MADEIRA COMPOSTA POR TERÇAS PARA TELHADOS DE ATÉ 2 ÁGUAS PARA TELHA ONDULADA DE FIBROCIMENTO, METÁLICA, PLÁSTICA OU TERMOACÚSTICA, INCLUSO TRANSPORTE VERTICAL. AF_07/2019.</v>
      </c>
      <c r="C139" s="118" t="str">
        <f>P.O!E41</f>
        <v>M²</v>
      </c>
      <c r="D139" s="119"/>
      <c r="E139" s="119"/>
      <c r="F139" s="119"/>
      <c r="G139" s="119"/>
      <c r="H139" s="119"/>
    </row>
    <row r="140" spans="1:8" x14ac:dyDescent="0.3">
      <c r="A140" s="109"/>
      <c r="B140" s="121" t="s">
        <v>231</v>
      </c>
      <c r="C140" s="120"/>
      <c r="D140" s="75"/>
      <c r="E140" s="75">
        <v>6.65</v>
      </c>
      <c r="F140" s="75">
        <v>3</v>
      </c>
      <c r="G140" s="75"/>
      <c r="H140" s="63">
        <f>TRUNC(PRODUCT(D140:G140),2)</f>
        <v>19.95</v>
      </c>
    </row>
    <row r="141" spans="1:8" x14ac:dyDescent="0.3">
      <c r="A141" s="109"/>
      <c r="B141" s="123"/>
      <c r="C141" s="109"/>
      <c r="D141" s="63"/>
      <c r="E141" s="63"/>
      <c r="F141" s="63"/>
      <c r="G141" s="124" t="str">
        <f>"Total item"&amp;A139</f>
        <v>Total item8.2</v>
      </c>
      <c r="H141" s="125">
        <f>SUM(H140:H140)</f>
        <v>19.95</v>
      </c>
    </row>
    <row r="142" spans="1:8" x14ac:dyDescent="0.3">
      <c r="A142" s="126"/>
      <c r="B142" s="127"/>
      <c r="C142" s="126"/>
      <c r="D142" s="128"/>
      <c r="E142" s="129"/>
      <c r="F142" s="128"/>
      <c r="G142" s="128"/>
      <c r="H142" s="128"/>
    </row>
    <row r="143" spans="1:8" ht="20.399999999999999" x14ac:dyDescent="0.3">
      <c r="A143" s="118" t="str">
        <f>P.O!A42</f>
        <v>8.3</v>
      </c>
      <c r="B143" s="136" t="str">
        <f>P.O!D42</f>
        <v>COBERTURA C/TELHA ONDULADA DE FIBRO-CIMENTO E= 6mm (C/MADEIRAMENTO ) - M2</v>
      </c>
      <c r="C143" s="118" t="str">
        <f>P.O!E42</f>
        <v>M²</v>
      </c>
      <c r="D143" s="119"/>
      <c r="E143" s="119"/>
      <c r="F143" s="119"/>
      <c r="G143" s="119"/>
      <c r="H143" s="119"/>
    </row>
    <row r="144" spans="1:8" x14ac:dyDescent="0.3">
      <c r="A144" s="109"/>
      <c r="B144" s="121" t="s">
        <v>231</v>
      </c>
      <c r="C144" s="120"/>
      <c r="D144" s="75"/>
      <c r="E144" s="75">
        <v>6.65</v>
      </c>
      <c r="F144" s="75">
        <v>3</v>
      </c>
      <c r="G144" s="75"/>
      <c r="H144" s="63">
        <f>TRUNC(PRODUCT(D144:G144),2)</f>
        <v>19.95</v>
      </c>
    </row>
    <row r="145" spans="1:8" x14ac:dyDescent="0.3">
      <c r="A145" s="109"/>
      <c r="B145" s="123"/>
      <c r="C145" s="109"/>
      <c r="D145" s="63"/>
      <c r="E145" s="63"/>
      <c r="F145" s="63"/>
      <c r="G145" s="124" t="str">
        <f>"Total item"&amp;A143</f>
        <v>Total item8.3</v>
      </c>
      <c r="H145" s="125">
        <f>SUM(H144:H144)</f>
        <v>19.95</v>
      </c>
    </row>
    <row r="146" spans="1:8" x14ac:dyDescent="0.3">
      <c r="A146" s="126"/>
      <c r="B146" s="127"/>
      <c r="C146" s="126"/>
      <c r="D146" s="128"/>
      <c r="E146" s="129"/>
      <c r="F146" s="128"/>
      <c r="G146" s="128"/>
      <c r="H146" s="128"/>
    </row>
    <row r="147" spans="1:8" ht="20.399999999999999" x14ac:dyDescent="0.3">
      <c r="A147" s="118" t="str">
        <f>P.O!A43</f>
        <v>8.4</v>
      </c>
      <c r="B147" s="136" t="str">
        <f>P.O!D43</f>
        <v xml:space="preserve">CALHA DE ALUMÍNIO DESENVOLVIMENTO DE 25cm 
</v>
      </c>
      <c r="C147" s="118" t="str">
        <f>P.O!E43</f>
        <v>M</v>
      </c>
      <c r="D147" s="119"/>
      <c r="E147" s="119"/>
      <c r="F147" s="119"/>
      <c r="G147" s="119"/>
      <c r="H147" s="119"/>
    </row>
    <row r="148" spans="1:8" x14ac:dyDescent="0.3">
      <c r="A148" s="109"/>
      <c r="B148" s="121" t="s">
        <v>231</v>
      </c>
      <c r="C148" s="120"/>
      <c r="D148" s="75"/>
      <c r="E148" s="75"/>
      <c r="F148" s="75"/>
      <c r="G148" s="75"/>
      <c r="H148" s="63">
        <v>3</v>
      </c>
    </row>
    <row r="149" spans="1:8" x14ac:dyDescent="0.3">
      <c r="A149" s="109"/>
      <c r="B149" s="123"/>
      <c r="C149" s="109"/>
      <c r="D149" s="63"/>
      <c r="E149" s="63"/>
      <c r="F149" s="63"/>
      <c r="G149" s="124" t="str">
        <f>"Total item"&amp;A147</f>
        <v>Total item8.4</v>
      </c>
      <c r="H149" s="125">
        <f>SUM(H148:H148)</f>
        <v>3</v>
      </c>
    </row>
    <row r="150" spans="1:8" x14ac:dyDescent="0.3">
      <c r="A150" s="126"/>
      <c r="B150" s="127"/>
      <c r="C150" s="126"/>
      <c r="D150" s="128"/>
      <c r="E150" s="129"/>
      <c r="F150" s="128"/>
      <c r="G150" s="128"/>
      <c r="H150" s="128"/>
    </row>
    <row r="151" spans="1:8" x14ac:dyDescent="0.3">
      <c r="A151" s="114" t="str">
        <f>P.O!A44</f>
        <v>9.0</v>
      </c>
      <c r="B151" s="137" t="str">
        <f>P.O!D44</f>
        <v>DRENAGEM</v>
      </c>
      <c r="C151" s="114"/>
      <c r="D151" s="116"/>
      <c r="E151" s="116"/>
      <c r="F151" s="116"/>
      <c r="G151" s="116"/>
      <c r="H151" s="116"/>
    </row>
    <row r="152" spans="1:8" ht="30.6" x14ac:dyDescent="0.3">
      <c r="A152" s="118" t="str">
        <f>P.O!A45</f>
        <v>9.1</v>
      </c>
      <c r="B152" s="136" t="str">
        <f>P.O!D45</f>
        <v>CAIXA COM GRELHA RETANGULAR DE FERRO FUNDIDO, EM ALVENARIA COM TIJOLOS CERÂMICOS MACIÇOS, DIMENSÕES INTERNAS: 0,15 X 1,00 X 0,3 M. AF_08/2021</v>
      </c>
      <c r="C152" s="118" t="str">
        <f>P.O!E45</f>
        <v>UND</v>
      </c>
      <c r="D152" s="119"/>
      <c r="E152" s="119"/>
      <c r="F152" s="119"/>
      <c r="G152" s="119"/>
      <c r="H152" s="119"/>
    </row>
    <row r="153" spans="1:8" x14ac:dyDescent="0.3">
      <c r="A153" s="109"/>
      <c r="B153" s="121" t="s">
        <v>231</v>
      </c>
      <c r="C153" s="120"/>
      <c r="D153" s="75"/>
      <c r="E153" s="75"/>
      <c r="F153" s="75"/>
      <c r="G153" s="75"/>
      <c r="H153" s="63">
        <v>1</v>
      </c>
    </row>
    <row r="154" spans="1:8" x14ac:dyDescent="0.3">
      <c r="A154" s="109"/>
      <c r="B154" s="123"/>
      <c r="C154" s="109"/>
      <c r="D154" s="63"/>
      <c r="E154" s="63"/>
      <c r="F154" s="63"/>
      <c r="G154" s="124" t="str">
        <f>"Total item"&amp;A152</f>
        <v>Total item9.1</v>
      </c>
      <c r="H154" s="125">
        <f>SUM(H153:H153)</f>
        <v>1</v>
      </c>
    </row>
    <row r="155" spans="1:8" x14ac:dyDescent="0.3">
      <c r="A155" s="126"/>
      <c r="B155" s="127"/>
      <c r="C155" s="126"/>
      <c r="D155" s="128"/>
      <c r="E155" s="129"/>
      <c r="F155" s="128"/>
      <c r="G155" s="128"/>
      <c r="H155" s="128"/>
    </row>
    <row r="156" spans="1:8" ht="30.6" x14ac:dyDescent="0.3">
      <c r="A156" s="118" t="str">
        <f>P.O!A46</f>
        <v>9.2</v>
      </c>
      <c r="B156" s="136" t="str">
        <f>P.O!D46</f>
        <v>TUBO, PVC, SOLDÁVEL, DN 75MM, INSTALADO EM PRUMADA DE ÁGUA - FORNECIMENTO E INSTALAÇÃO. AF_06/2022</v>
      </c>
      <c r="C156" s="118" t="str">
        <f>P.O!E46</f>
        <v>M</v>
      </c>
      <c r="D156" s="119"/>
      <c r="E156" s="119"/>
      <c r="F156" s="119"/>
      <c r="G156" s="119"/>
      <c r="H156" s="119"/>
    </row>
    <row r="157" spans="1:8" x14ac:dyDescent="0.3">
      <c r="A157" s="109"/>
      <c r="B157" s="121" t="s">
        <v>231</v>
      </c>
      <c r="C157" s="120"/>
      <c r="D157" s="75"/>
      <c r="E157" s="75"/>
      <c r="F157" s="75"/>
      <c r="G157" s="75"/>
      <c r="H157" s="63">
        <v>8</v>
      </c>
    </row>
    <row r="158" spans="1:8" x14ac:dyDescent="0.3">
      <c r="A158" s="109"/>
      <c r="B158" s="123"/>
      <c r="C158" s="109"/>
      <c r="D158" s="63"/>
      <c r="E158" s="63"/>
      <c r="F158" s="63"/>
      <c r="G158" s="124" t="str">
        <f>"Total item"&amp;A156</f>
        <v>Total item9.2</v>
      </c>
      <c r="H158" s="125">
        <f>SUM(H157:H157)</f>
        <v>8</v>
      </c>
    </row>
    <row r="159" spans="1:8" x14ac:dyDescent="0.3">
      <c r="A159" s="126"/>
      <c r="B159" s="127"/>
      <c r="C159" s="126"/>
      <c r="D159" s="128"/>
      <c r="E159" s="129"/>
      <c r="F159" s="128"/>
      <c r="G159" s="128"/>
      <c r="H159" s="128"/>
    </row>
    <row r="160" spans="1:8" ht="30.6" x14ac:dyDescent="0.3">
      <c r="A160" s="118" t="str">
        <f>P.O!A47</f>
        <v>9.3</v>
      </c>
      <c r="B160" s="136" t="str">
        <f>P.O!D47</f>
        <v>JOELHO 90 GRAUS, PVC, SERIE R, ÁGUA PLUVIAL, DN 75 MM, JUNTA ELÁSTICA, FORNECIDO E INSTALADO EM RAMAL DE ENCAMINHAMENTO. AF_06/2022.</v>
      </c>
      <c r="C160" s="118" t="str">
        <f>P.O!E47</f>
        <v>UND</v>
      </c>
      <c r="D160" s="119"/>
      <c r="E160" s="119"/>
      <c r="F160" s="119"/>
      <c r="G160" s="119"/>
      <c r="H160" s="119"/>
    </row>
    <row r="161" spans="1:8" x14ac:dyDescent="0.3">
      <c r="A161" s="109"/>
      <c r="B161" s="121" t="s">
        <v>231</v>
      </c>
      <c r="C161" s="120"/>
      <c r="D161" s="75"/>
      <c r="E161" s="75"/>
      <c r="F161" s="75"/>
      <c r="G161" s="75"/>
      <c r="H161" s="63">
        <v>4</v>
      </c>
    </row>
    <row r="162" spans="1:8" x14ac:dyDescent="0.3">
      <c r="A162" s="109"/>
      <c r="B162" s="123"/>
      <c r="C162" s="109"/>
      <c r="D162" s="63"/>
      <c r="E162" s="63"/>
      <c r="F162" s="63"/>
      <c r="G162" s="124" t="str">
        <f>"Total item"&amp;A160</f>
        <v>Total item9.3</v>
      </c>
      <c r="H162" s="125">
        <f>SUM(H161:H161)</f>
        <v>4</v>
      </c>
    </row>
    <row r="163" spans="1:8" x14ac:dyDescent="0.3">
      <c r="A163" s="126"/>
      <c r="B163" s="127"/>
      <c r="C163" s="126"/>
      <c r="D163" s="128"/>
      <c r="E163" s="129"/>
      <c r="F163" s="128"/>
      <c r="G163" s="128"/>
      <c r="H163" s="128"/>
    </row>
    <row r="164" spans="1:8" x14ac:dyDescent="0.3">
      <c r="A164" s="114" t="str">
        <f>P.O!A48</f>
        <v>10.0</v>
      </c>
      <c r="B164" s="137" t="str">
        <f>P.O!D48</f>
        <v>ELÉTRICO</v>
      </c>
      <c r="C164" s="114"/>
      <c r="D164" s="116"/>
      <c r="E164" s="116"/>
      <c r="F164" s="116"/>
      <c r="G164" s="116"/>
      <c r="H164" s="116"/>
    </row>
    <row r="165" spans="1:8" ht="45" customHeight="1" x14ac:dyDescent="0.3">
      <c r="A165" s="118" t="str">
        <f>P.O!A49</f>
        <v>10.1</v>
      </c>
      <c r="B165" s="136" t="str">
        <f>P.O!D49</f>
        <v xml:space="preserve">PONTO DE INTERRUPTOR DE 3 SECCOES, PIAL OU SIMILAR, INCLUSIVE TUBULACAO PVC RIGIDO, FIACAO CAIXA 4 X 2 POL. TIGREFLEX OU SIMILAR, PLACA E DEMAIS ACESSORIOS, ATE O PONTO DE LUZ. </v>
      </c>
      <c r="C165" s="118" t="str">
        <f>P.O!E49</f>
        <v>PT</v>
      </c>
      <c r="D165" s="119"/>
      <c r="E165" s="119"/>
      <c r="F165" s="119"/>
      <c r="G165" s="119"/>
      <c r="H165" s="119"/>
    </row>
    <row r="166" spans="1:8" x14ac:dyDescent="0.3">
      <c r="A166" s="109"/>
      <c r="B166" s="121" t="s">
        <v>232</v>
      </c>
      <c r="C166" s="120"/>
      <c r="D166" s="75"/>
      <c r="E166" s="75"/>
      <c r="F166" s="75"/>
      <c r="G166" s="75"/>
      <c r="H166" s="63">
        <v>3</v>
      </c>
    </row>
    <row r="167" spans="1:8" x14ac:dyDescent="0.3">
      <c r="A167" s="109"/>
      <c r="B167" s="123"/>
      <c r="C167" s="109"/>
      <c r="D167" s="63"/>
      <c r="E167" s="63"/>
      <c r="F167" s="63"/>
      <c r="G167" s="124" t="str">
        <f>"Total item"&amp;A164</f>
        <v>Total item10.0</v>
      </c>
      <c r="H167" s="125">
        <f>SUM(H166:H166)</f>
        <v>3</v>
      </c>
    </row>
    <row r="168" spans="1:8" x14ac:dyDescent="0.3">
      <c r="A168" s="126"/>
      <c r="B168" s="127"/>
      <c r="C168" s="126"/>
      <c r="D168" s="128"/>
      <c r="E168" s="129"/>
      <c r="F168" s="128"/>
      <c r="G168" s="128"/>
      <c r="H168" s="128"/>
    </row>
    <row r="169" spans="1:8" ht="58.8" customHeight="1" x14ac:dyDescent="0.3">
      <c r="A169" s="118" t="str">
        <f>P.O!A50</f>
        <v>10.2</v>
      </c>
      <c r="B169" s="136" t="str">
        <f>P.O!D50</f>
        <v xml:space="preserve">QUADRO DE DISTRIBUICAO EM RESINA TERMOPLASTICA DE EMBUTIR,COM PORTA, SEM BARRAMENTO, PARA ATE 6 CIRCUITOS MONOPOLARES, REF. CDEC-6E, CEMAR OU SIMILAR, INCLUSIVE INSTALACAO. </v>
      </c>
      <c r="C169" s="118" t="str">
        <f>P.O!E50</f>
        <v>UND</v>
      </c>
      <c r="D169" s="119"/>
      <c r="E169" s="119"/>
      <c r="F169" s="119"/>
      <c r="G169" s="119"/>
      <c r="H169" s="119"/>
    </row>
    <row r="170" spans="1:8" x14ac:dyDescent="0.3">
      <c r="A170" s="109"/>
      <c r="B170" s="121" t="s">
        <v>232</v>
      </c>
      <c r="C170" s="120"/>
      <c r="D170" s="75"/>
      <c r="E170" s="75"/>
      <c r="F170" s="75"/>
      <c r="G170" s="75"/>
      <c r="H170" s="63">
        <v>1</v>
      </c>
    </row>
    <row r="171" spans="1:8" x14ac:dyDescent="0.3">
      <c r="A171" s="109"/>
      <c r="B171" s="123"/>
      <c r="C171" s="109"/>
      <c r="D171" s="63"/>
      <c r="E171" s="63"/>
      <c r="F171" s="63"/>
      <c r="G171" s="124" t="str">
        <f>"Total item"&amp;A169</f>
        <v>Total item10.2</v>
      </c>
      <c r="H171" s="125">
        <f>SUM(H170:H170)</f>
        <v>1</v>
      </c>
    </row>
    <row r="172" spans="1:8" x14ac:dyDescent="0.3">
      <c r="A172" s="126"/>
      <c r="B172" s="127"/>
      <c r="C172" s="126"/>
      <c r="D172" s="128"/>
      <c r="E172" s="129"/>
      <c r="F172" s="128"/>
      <c r="G172" s="128"/>
      <c r="H172" s="128"/>
    </row>
    <row r="173" spans="1:8" ht="51.6" customHeight="1" x14ac:dyDescent="0.3">
      <c r="A173" s="118" t="str">
        <f>P.O!A51</f>
        <v>10.3</v>
      </c>
      <c r="B173" s="136" t="str">
        <f>P.O!D51</f>
        <v xml:space="preserve">PONTO DE INTERRUPTOR DE UMA SECCAO, PIAL OU 
SIMILAR,INCLUSIVE TUBULACAO PVC RIGIDO, FIACAO, CX. 4 X 2 POL. TIGREFLEX OU SIMILAR PLA CA E DEMAIS ACESSORIOS, ATE O PONTO DE LUZ. 
</v>
      </c>
      <c r="C173" s="118" t="str">
        <f>P.O!E51</f>
        <v>PT</v>
      </c>
      <c r="D173" s="119"/>
      <c r="E173" s="119"/>
      <c r="F173" s="119"/>
      <c r="G173" s="119"/>
      <c r="H173" s="119"/>
    </row>
    <row r="174" spans="1:8" x14ac:dyDescent="0.3">
      <c r="A174" s="109"/>
      <c r="B174" s="121" t="s">
        <v>232</v>
      </c>
      <c r="C174" s="120"/>
      <c r="D174" s="75"/>
      <c r="E174" s="75"/>
      <c r="F174" s="75"/>
      <c r="G174" s="75"/>
      <c r="H174" s="63">
        <v>3</v>
      </c>
    </row>
    <row r="175" spans="1:8" x14ac:dyDescent="0.3">
      <c r="A175" s="109"/>
      <c r="B175" s="123"/>
      <c r="C175" s="109"/>
      <c r="D175" s="63"/>
      <c r="E175" s="63"/>
      <c r="F175" s="63"/>
      <c r="G175" s="124" t="str">
        <f>"Total item"&amp;A173</f>
        <v>Total item10.3</v>
      </c>
      <c r="H175" s="125">
        <f>SUM(H174:H174)</f>
        <v>3</v>
      </c>
    </row>
    <row r="176" spans="1:8" x14ac:dyDescent="0.3">
      <c r="A176" s="126"/>
      <c r="B176" s="127"/>
      <c r="C176" s="126"/>
      <c r="D176" s="128"/>
      <c r="E176" s="129"/>
      <c r="F176" s="128"/>
      <c r="G176" s="128"/>
      <c r="H176" s="128"/>
    </row>
    <row r="177" spans="1:8" ht="43.8" customHeight="1" x14ac:dyDescent="0.3">
      <c r="A177" s="118" t="str">
        <f>P.O!A52</f>
        <v>10.4</v>
      </c>
      <c r="B177" s="136" t="str">
        <f>P.O!D52</f>
        <v xml:space="preserve">LUMINÁRIA TIPO PLAFON REDONDO COM VIDRO FOSCO, DE SOBREPOR, COM 2 LÂMPADAS FLUORESCENTES DE 15 W, SEM REATOR - FORNECIMENTO E INSTALAÇÃO. AF_02/2020
</v>
      </c>
      <c r="C177" s="118" t="str">
        <f>P.O!E52</f>
        <v>UND</v>
      </c>
      <c r="D177" s="119"/>
      <c r="E177" s="119"/>
      <c r="F177" s="119"/>
      <c r="G177" s="119"/>
      <c r="H177" s="119"/>
    </row>
    <row r="178" spans="1:8" x14ac:dyDescent="0.3">
      <c r="A178" s="109"/>
      <c r="B178" s="121" t="s">
        <v>232</v>
      </c>
      <c r="C178" s="120"/>
      <c r="D178" s="75"/>
      <c r="E178" s="75"/>
      <c r="F178" s="75"/>
      <c r="G178" s="75"/>
      <c r="H178" s="63">
        <v>8</v>
      </c>
    </row>
    <row r="179" spans="1:8" x14ac:dyDescent="0.3">
      <c r="A179" s="109"/>
      <c r="B179" s="123"/>
      <c r="C179" s="109"/>
      <c r="D179" s="63"/>
      <c r="E179" s="63"/>
      <c r="F179" s="63"/>
      <c r="G179" s="124" t="str">
        <f>"Total item"&amp;A177</f>
        <v>Total item10.4</v>
      </c>
      <c r="H179" s="125">
        <f>SUM(H178:H178)</f>
        <v>8</v>
      </c>
    </row>
    <row r="180" spans="1:8" x14ac:dyDescent="0.3">
      <c r="A180" s="126"/>
      <c r="B180" s="127"/>
      <c r="C180" s="126"/>
      <c r="D180" s="128"/>
      <c r="E180" s="129"/>
      <c r="F180" s="128"/>
      <c r="G180" s="128"/>
      <c r="H180" s="128"/>
    </row>
    <row r="181" spans="1:8" ht="20.399999999999999" x14ac:dyDescent="0.3">
      <c r="A181" s="118" t="str">
        <f>P.O!A53</f>
        <v>10.5</v>
      </c>
      <c r="B181" s="136" t="str">
        <f>P.O!D53</f>
        <v xml:space="preserve">DISJUNTOR MONOPOLAR EM QUADRO DE DISTRIBUIÇÃO 25A </v>
      </c>
      <c r="C181" s="118" t="str">
        <f>P.O!E53</f>
        <v>UND</v>
      </c>
      <c r="D181" s="119"/>
      <c r="E181" s="119"/>
      <c r="F181" s="119"/>
      <c r="G181" s="119"/>
      <c r="H181" s="119"/>
    </row>
    <row r="182" spans="1:8" x14ac:dyDescent="0.3">
      <c r="A182" s="109"/>
      <c r="B182" s="121" t="s">
        <v>232</v>
      </c>
      <c r="C182" s="120"/>
      <c r="D182" s="75"/>
      <c r="E182" s="75"/>
      <c r="F182" s="75"/>
      <c r="G182" s="75"/>
      <c r="H182" s="63">
        <v>3</v>
      </c>
    </row>
    <row r="183" spans="1:8" x14ac:dyDescent="0.3">
      <c r="A183" s="109"/>
      <c r="B183" s="123"/>
      <c r="C183" s="109"/>
      <c r="D183" s="63"/>
      <c r="E183" s="63"/>
      <c r="F183" s="63"/>
      <c r="G183" s="124" t="str">
        <f>"Total item"&amp;A181</f>
        <v>Total item10.5</v>
      </c>
      <c r="H183" s="125">
        <f>SUM(H182:H182)</f>
        <v>3</v>
      </c>
    </row>
    <row r="184" spans="1:8" x14ac:dyDescent="0.3">
      <c r="A184" s="126"/>
      <c r="B184" s="127"/>
      <c r="C184" s="126"/>
      <c r="D184" s="128"/>
      <c r="E184" s="129"/>
      <c r="F184" s="128"/>
      <c r="G184" s="128"/>
      <c r="H184" s="128"/>
    </row>
  </sheetData>
  <mergeCells count="5">
    <mergeCell ref="A2:H2"/>
    <mergeCell ref="A3:H3"/>
    <mergeCell ref="A1:H1"/>
    <mergeCell ref="A4:F4"/>
    <mergeCell ref="G4:H4"/>
  </mergeCells>
  <pageMargins left="0.51181102362204722" right="0.51181102362204722" top="1.3779527559055118" bottom="1.3779527559055118" header="0.31496062992125984" footer="0.31496062992125984"/>
  <pageSetup paperSize="9" scale="84" fitToHeight="0" orientation="portrait"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63B6D-7871-4301-9D24-D457D2FB47BA}">
  <sheetPr codeName="Planilha5">
    <pageSetUpPr fitToPage="1"/>
  </sheetPr>
  <dimension ref="A1:F64"/>
  <sheetViews>
    <sheetView view="pageBreakPreview" topLeftCell="A51" zoomScaleNormal="100" zoomScaleSheetLayoutView="100" workbookViewId="0">
      <selection activeCell="C62" sqref="C62:E64"/>
    </sheetView>
  </sheetViews>
  <sheetFormatPr defaultRowHeight="14.4" x14ac:dyDescent="0.3"/>
  <cols>
    <col min="1" max="1" width="6" bestFit="1" customWidth="1"/>
    <col min="2" max="2" width="82" customWidth="1"/>
    <col min="3" max="3" width="13.6640625" bestFit="1" customWidth="1"/>
    <col min="4" max="4" width="9.44140625" customWidth="1"/>
    <col min="5" max="5" width="15.109375" customWidth="1"/>
    <col min="6" max="6" width="14.33203125" bestFit="1" customWidth="1"/>
  </cols>
  <sheetData>
    <row r="1" spans="1:5" ht="29.4" customHeight="1" x14ac:dyDescent="0.3">
      <c r="A1" s="232" t="s">
        <v>80</v>
      </c>
      <c r="B1" s="232"/>
      <c r="C1" s="232"/>
      <c r="D1" s="232"/>
      <c r="E1" s="232"/>
    </row>
    <row r="2" spans="1:5" x14ac:dyDescent="0.3">
      <c r="A2" s="233" t="s">
        <v>145</v>
      </c>
      <c r="B2" s="233"/>
      <c r="C2" s="233"/>
      <c r="D2" s="233"/>
      <c r="E2" s="233"/>
    </row>
    <row r="3" spans="1:5" ht="31.2" customHeight="1" x14ac:dyDescent="0.3">
      <c r="A3" s="234" t="str">
        <f>P.O!A3:J3</f>
        <v>OBJETO: CONTRATAÇÃO DE EMPRESA DE ENGENHARIA PARA EXECUTAR OS SERVIÇOS DE ADEQUAÇÃO DE SALAS PARA A ESCOLA MUNICIPAL DESEMBARGADOR JOSÉ ALEXANDRE DE VASCONCELOS ARAGÃO.</v>
      </c>
      <c r="B3" s="234"/>
      <c r="C3" s="234"/>
      <c r="D3" s="234"/>
      <c r="E3" s="234"/>
    </row>
    <row r="4" spans="1:5" x14ac:dyDescent="0.3">
      <c r="A4" s="234" t="str">
        <f>P.O!A4:J4</f>
        <v>LOCALIZAÇÃO:  AV. JERÔNIMO HERÁCLIO</v>
      </c>
      <c r="B4" s="234"/>
      <c r="C4" s="234"/>
      <c r="D4" s="234"/>
      <c r="E4" s="234"/>
    </row>
    <row r="5" spans="1:5" x14ac:dyDescent="0.3">
      <c r="A5" s="234" t="str">
        <f>P.O!A5:J5</f>
        <v>TABELA DE REFERÊNCIA: SINAPI - 11/2022, SEINFRA 037- 03/2021</v>
      </c>
      <c r="B5" s="234"/>
      <c r="C5" s="234"/>
      <c r="D5" s="234"/>
      <c r="E5" s="234"/>
    </row>
    <row r="6" spans="1:5" x14ac:dyDescent="0.3">
      <c r="A6" s="231"/>
      <c r="B6" s="231"/>
      <c r="C6" s="231"/>
      <c r="D6" s="231"/>
      <c r="E6" s="231"/>
    </row>
    <row r="7" spans="1:5" x14ac:dyDescent="0.3">
      <c r="A7" s="235" t="s">
        <v>0</v>
      </c>
      <c r="B7" s="235" t="s">
        <v>146</v>
      </c>
      <c r="C7" s="143" t="s">
        <v>147</v>
      </c>
      <c r="D7" s="236" t="s">
        <v>148</v>
      </c>
      <c r="E7" s="236"/>
    </row>
    <row r="8" spans="1:5" x14ac:dyDescent="0.3">
      <c r="A8" s="235"/>
      <c r="B8" s="235"/>
      <c r="C8" s="144" t="s">
        <v>149</v>
      </c>
      <c r="D8" s="145" t="s">
        <v>150</v>
      </c>
      <c r="E8" s="144" t="s">
        <v>149</v>
      </c>
    </row>
    <row r="9" spans="1:5" x14ac:dyDescent="0.3">
      <c r="A9" s="146" t="str">
        <f>P.O!A9</f>
        <v>1.0</v>
      </c>
      <c r="B9" s="146" t="str">
        <f>P.O!D9</f>
        <v>SERVIÇOS PRELIMINARES</v>
      </c>
      <c r="C9" s="146"/>
      <c r="D9" s="146"/>
      <c r="E9" s="146"/>
    </row>
    <row r="10" spans="1:5" x14ac:dyDescent="0.3">
      <c r="A10" s="159" t="str">
        <f>P.O!A10</f>
        <v>1.1</v>
      </c>
      <c r="B10" s="160" t="str">
        <f>P.O!D10</f>
        <v xml:space="preserve">DEMOLIÇÃO DE PISO CIMENTADO SOBRE LASTRO DE CONCRETO </v>
      </c>
      <c r="C10" s="161">
        <f>P.O!J10</f>
        <v>3325.55</v>
      </c>
      <c r="D10" s="162">
        <v>1</v>
      </c>
      <c r="E10" s="163">
        <f>C10</f>
        <v>3325.55</v>
      </c>
    </row>
    <row r="11" spans="1:5" ht="30" customHeight="1" x14ac:dyDescent="0.3">
      <c r="A11" s="159" t="str">
        <f>P.O!A11</f>
        <v>1.2</v>
      </c>
      <c r="B11" s="160" t="str">
        <f>P.O!D11</f>
        <v>DEMOLIÇÃO DE ALVENARIA DE BLOCO FURADO, DE FORMA MANUAL, SEM REAPROVEITAMENTO. AF_12/2017</v>
      </c>
      <c r="C11" s="161">
        <f>P.O!J11</f>
        <v>2867.04</v>
      </c>
      <c r="D11" s="162">
        <v>1</v>
      </c>
      <c r="E11" s="163">
        <f t="shared" ref="E11:E53" si="0">C11</f>
        <v>2867.04</v>
      </c>
    </row>
    <row r="12" spans="1:5" s="167" customFormat="1" x14ac:dyDescent="0.3">
      <c r="A12" s="148" t="str">
        <f>P.O!A12</f>
        <v>2.0</v>
      </c>
      <c r="B12" s="149" t="str">
        <f>P.O!D12</f>
        <v>GESSO</v>
      </c>
      <c r="C12" s="150"/>
      <c r="D12" s="151"/>
      <c r="E12" s="152"/>
    </row>
    <row r="13" spans="1:5" ht="26.4" x14ac:dyDescent="0.3">
      <c r="A13" s="159" t="str">
        <f>P.O!A13</f>
        <v>2.1</v>
      </c>
      <c r="B13" s="160" t="str">
        <f>P.O!D13</f>
        <v>ALVENARIA DE VEDAÇÃO DE BLOCOS DE GESSO DE 7X50X66CM (ESPESSURA 7CM). AF_05/2020</v>
      </c>
      <c r="C13" s="161">
        <f>P.O!J13</f>
        <v>2040.67</v>
      </c>
      <c r="D13" s="162">
        <v>1</v>
      </c>
      <c r="E13" s="163">
        <f t="shared" si="0"/>
        <v>2040.67</v>
      </c>
    </row>
    <row r="14" spans="1:5" ht="20.25" customHeight="1" x14ac:dyDescent="0.3">
      <c r="A14" s="159" t="str">
        <f>P.O!A14</f>
        <v>2.2</v>
      </c>
      <c r="B14" s="160" t="str">
        <f>P.O!D14</f>
        <v>FORRO EM PLACAS DE GESSO, PARA AMBIENTES COMERCIAIS. AF_05/2017_PS</v>
      </c>
      <c r="C14" s="161">
        <f>P.O!J14</f>
        <v>4669.83</v>
      </c>
      <c r="D14" s="162">
        <v>1</v>
      </c>
      <c r="E14" s="163">
        <f t="shared" si="0"/>
        <v>4669.83</v>
      </c>
    </row>
    <row r="15" spans="1:5" ht="36.6" customHeight="1" x14ac:dyDescent="0.3">
      <c r="A15" s="159" t="str">
        <f>P.O!A15</f>
        <v>2.3</v>
      </c>
      <c r="B15" s="160" t="str">
        <f>P.O!D15</f>
        <v>APLICAÇÃO MANUAL DE GESSO DESEMPENADO (SEM TALISCAS) EM TETO DE AMBIENTES DE ÁREA ENTRE 5M² E 10M², ESPESSURA DE 1,0CM. AF_06/2014</v>
      </c>
      <c r="C15" s="161">
        <f>P.O!J15</f>
        <v>2770.58</v>
      </c>
      <c r="D15" s="162">
        <v>1</v>
      </c>
      <c r="E15" s="163">
        <f t="shared" si="0"/>
        <v>2770.58</v>
      </c>
    </row>
    <row r="16" spans="1:5" s="167" customFormat="1" x14ac:dyDescent="0.3">
      <c r="A16" s="148" t="str">
        <f>P.O!A16</f>
        <v>3.0</v>
      </c>
      <c r="B16" s="149" t="str">
        <f>P.O!D16</f>
        <v>ALVENARIA</v>
      </c>
      <c r="C16" s="150"/>
      <c r="D16" s="151"/>
      <c r="E16" s="152"/>
    </row>
    <row r="17" spans="1:5" ht="39.6" x14ac:dyDescent="0.3">
      <c r="A17" s="159" t="str">
        <f>P.O!A17</f>
        <v>3.1</v>
      </c>
      <c r="B17" s="160" t="str">
        <f>P.O!D17</f>
        <v>ALVENARIA DE VEDAÇÃO DE BLOCOS CERÂMICOS FURADOS NA HORIZONTAL DE 9X19X19 CM (ESPESSURA 9 CM) E ARGAMASSA DE ASSENTAMENTO COM PREPARO MANUAL. AF_12/2021</v>
      </c>
      <c r="C17" s="161">
        <f>P.O!J17</f>
        <v>1313.08</v>
      </c>
      <c r="D17" s="162">
        <v>1</v>
      </c>
      <c r="E17" s="163">
        <f t="shared" si="0"/>
        <v>1313.08</v>
      </c>
    </row>
    <row r="18" spans="1:5" ht="26.4" x14ac:dyDescent="0.3">
      <c r="A18" s="159" t="str">
        <f>P.O!A18</f>
        <v>3.2</v>
      </c>
      <c r="B18" s="160" t="str">
        <f>P.O!D18</f>
        <v>ALVENARIA DE TIJOLO CERÂMICO FURADO (9x19x19)cm C/ARGAMASSA MISTA DE CAL HIDRATADA ESP.=10cm (1:2:8).</v>
      </c>
      <c r="C18" s="161">
        <f>P.O!J18</f>
        <v>444.09</v>
      </c>
      <c r="D18" s="162">
        <v>1</v>
      </c>
      <c r="E18" s="163">
        <f t="shared" si="0"/>
        <v>444.09</v>
      </c>
    </row>
    <row r="19" spans="1:5" s="167" customFormat="1" x14ac:dyDescent="0.3">
      <c r="A19" s="148" t="str">
        <f>P.O!A19</f>
        <v>4.0</v>
      </c>
      <c r="B19" s="149" t="str">
        <f>P.O!D19</f>
        <v xml:space="preserve">PISO </v>
      </c>
      <c r="C19" s="150"/>
      <c r="D19" s="151"/>
      <c r="E19" s="152"/>
    </row>
    <row r="20" spans="1:5" ht="26.4" x14ac:dyDescent="0.3">
      <c r="A20" s="159" t="str">
        <f>P.O!A20</f>
        <v>4.1</v>
      </c>
      <c r="B20" s="160" t="str">
        <f>P.O!D20</f>
        <v>ESCAVAÇÃO MANUAL DE VALA COM PROFUNDIDADE MENOR OU IGUAL A 1,30 M. AF_ 02/2021</v>
      </c>
      <c r="C20" s="161">
        <f>P.O!J20</f>
        <v>3161.45</v>
      </c>
      <c r="D20" s="162">
        <v>1</v>
      </c>
      <c r="E20" s="163">
        <f t="shared" si="0"/>
        <v>3161.45</v>
      </c>
    </row>
    <row r="21" spans="1:5" x14ac:dyDescent="0.3">
      <c r="A21" s="159" t="str">
        <f>P.O!A21</f>
        <v>4.2</v>
      </c>
      <c r="B21" s="160" t="str">
        <f>P.O!D21</f>
        <v>REATERRO MANUAL APILOADO COM SOQUETE. AF_10/2017</v>
      </c>
      <c r="C21" s="161">
        <f>P.O!J21</f>
        <v>1277.78</v>
      </c>
      <c r="D21" s="162">
        <v>1</v>
      </c>
      <c r="E21" s="163">
        <f t="shared" si="0"/>
        <v>1277.78</v>
      </c>
    </row>
    <row r="22" spans="1:5" ht="26.4" x14ac:dyDescent="0.3">
      <c r="A22" s="159" t="str">
        <f>P.O!A22</f>
        <v>4.3</v>
      </c>
      <c r="B22" s="160" t="str">
        <f>P.O!D22</f>
        <v>LASTRO DE CONCRETO MAGRO, APLICADO EM PISOS, LAJES SOBRE SOLO OU RADIERS. M3</v>
      </c>
      <c r="C22" s="161">
        <f>P.O!J22</f>
        <v>4816.6400000000003</v>
      </c>
      <c r="D22" s="162">
        <v>1</v>
      </c>
      <c r="E22" s="163">
        <f t="shared" si="0"/>
        <v>4816.6400000000003</v>
      </c>
    </row>
    <row r="23" spans="1:5" ht="26.4" x14ac:dyDescent="0.3">
      <c r="A23" s="159" t="str">
        <f>P.O!A23</f>
        <v>4.4</v>
      </c>
      <c r="B23" s="160" t="str">
        <f>P.O!D23</f>
        <v>PISO CIMENTADO, TRAÇO 1:3 (CIMENTO E AREIA), ACABAMENTO LISO, ESPESSURA 3,0 CM, PREPARO MECÂNICO DA ARGAMASSA. AF_09/2020</v>
      </c>
      <c r="C23" s="161">
        <f>P.O!J23</f>
        <v>120.75</v>
      </c>
      <c r="D23" s="162">
        <v>1</v>
      </c>
      <c r="E23" s="163">
        <f t="shared" si="0"/>
        <v>120.75</v>
      </c>
    </row>
    <row r="24" spans="1:5" ht="52.8" x14ac:dyDescent="0.3">
      <c r="A24" s="159" t="str">
        <f>P.O!A24</f>
        <v>4.5</v>
      </c>
      <c r="B24" s="160" t="str">
        <f>P.O!D24</f>
        <v>PISO EM GRANILITE, MARMORITE OU GRANITINA EM AMBIENTES INTERNOS, COM ESPESSURA DE 8 MM, INCLUSO MISTURA EM BETONEIRA, COLOCAÇÃO DAS JUNTAS, APLICAÇÃO DO PISO, 4 POLIMENTOS COM POLITRIZ, ESTUCAMENTO, SELADOR E CERA. AF_06/2022</v>
      </c>
      <c r="C24" s="161">
        <f>P.O!J24</f>
        <v>239.3</v>
      </c>
      <c r="D24" s="162">
        <v>1</v>
      </c>
      <c r="E24" s="163">
        <f t="shared" si="0"/>
        <v>239.3</v>
      </c>
    </row>
    <row r="25" spans="1:5" s="167" customFormat="1" ht="18" customHeight="1" x14ac:dyDescent="0.3">
      <c r="A25" s="148" t="str">
        <f>P.O!A25</f>
        <v>5.0</v>
      </c>
      <c r="B25" s="149" t="str">
        <f>P.O!D25</f>
        <v>REVESTIMENTO DAS PAREDES</v>
      </c>
      <c r="C25" s="150"/>
      <c r="D25" s="151"/>
      <c r="E25" s="152"/>
    </row>
    <row r="26" spans="1:5" ht="40.799999999999997" customHeight="1" x14ac:dyDescent="0.3">
      <c r="A26" s="159" t="str">
        <f>P.O!A26</f>
        <v>5.1</v>
      </c>
      <c r="B26" s="164" t="str">
        <f>P.O!D26</f>
        <v>CHAPISCO APLICADO EM ALVENARIAS E ESTRUTURAS DE CONCRETO INTERNAS, COM COLHER DE PEDREIRO. ARGAMASSA TRAÇO 1:3 COM PREPARO EM BETONEIRA 400L. AF_10/2022</v>
      </c>
      <c r="C26" s="161">
        <f>P.O!J26</f>
        <v>210.24</v>
      </c>
      <c r="D26" s="162">
        <v>1</v>
      </c>
      <c r="E26" s="163">
        <f t="shared" si="0"/>
        <v>210.24</v>
      </c>
    </row>
    <row r="27" spans="1:5" ht="46.2" customHeight="1" x14ac:dyDescent="0.3">
      <c r="A27" s="159" t="str">
        <f>P.O!A27</f>
        <v>5.2</v>
      </c>
      <c r="B27" s="160" t="str">
        <f>P.O!D27</f>
        <v xml:space="preserve">MASSA ÚNICA, PARA RECEBIMENTO DE PINTURA, EM ARGAMASSA TRAÇO 1:2:8, PREPARO MANUAL, APLICADA MANUALMENTE EM FACES INTERNAS DE PAREDES, ESPESSURA DE 10MM, COM EXECUÇÃO DE TALISCAS. AF_06/2014
</v>
      </c>
      <c r="C27" s="161">
        <f>P.O!J27</f>
        <v>1355.14</v>
      </c>
      <c r="D27" s="162">
        <v>1</v>
      </c>
      <c r="E27" s="163">
        <f t="shared" si="0"/>
        <v>1355.14</v>
      </c>
    </row>
    <row r="28" spans="1:5" ht="17.399999999999999" customHeight="1" x14ac:dyDescent="0.3">
      <c r="A28" s="159" t="str">
        <f>P.O!A28</f>
        <v>5.3</v>
      </c>
      <c r="B28" s="165" t="str">
        <f>P.O!D28</f>
        <v xml:space="preserve">APLICAÇÃO E LIXAMENTO DE MASSA LÁTEX EM PAREDES, UMA DEMÃO. AF_06/2014
</v>
      </c>
      <c r="C28" s="161">
        <f>P.O!J28</f>
        <v>1321.87</v>
      </c>
      <c r="D28" s="162">
        <v>1</v>
      </c>
      <c r="E28" s="163">
        <f t="shared" si="0"/>
        <v>1321.87</v>
      </c>
    </row>
    <row r="29" spans="1:5" s="167" customFormat="1" x14ac:dyDescent="0.3">
      <c r="A29" s="148" t="str">
        <f>P.O!A29</f>
        <v>6.0</v>
      </c>
      <c r="B29" s="149" t="str">
        <f>P.O!D29</f>
        <v>PINTURA GERAL</v>
      </c>
      <c r="C29" s="150"/>
      <c r="D29" s="151"/>
      <c r="E29" s="152"/>
    </row>
    <row r="30" spans="1:5" x14ac:dyDescent="0.3">
      <c r="A30" s="159" t="str">
        <f>P.O!A30</f>
        <v>6.1</v>
      </c>
      <c r="B30" s="160" t="str">
        <f>P.O!D30</f>
        <v>APLICAÇÃO DE FUNDO SELADOR ACRÍLICO EM PAREDES, UMA DEMÃO. AF_06/2014</v>
      </c>
      <c r="C30" s="161">
        <f>P.O!J30</f>
        <v>371.07</v>
      </c>
      <c r="D30" s="162">
        <v>1</v>
      </c>
      <c r="E30" s="163">
        <f t="shared" si="0"/>
        <v>371.07</v>
      </c>
    </row>
    <row r="31" spans="1:5" x14ac:dyDescent="0.3">
      <c r="A31" s="159" t="str">
        <f>P.O!A31</f>
        <v>6.2</v>
      </c>
      <c r="B31" s="160" t="str">
        <f>P.O!D31</f>
        <v>APLICAÇÃO DE FUNDO SELADOR ACRÍLICO EM TETO, UMA DEMÃO. AF_06/2014.</v>
      </c>
      <c r="C31" s="161">
        <f>P.O!J31</f>
        <v>423.49</v>
      </c>
      <c r="D31" s="162">
        <v>1</v>
      </c>
      <c r="E31" s="163">
        <f t="shared" si="0"/>
        <v>423.49</v>
      </c>
    </row>
    <row r="32" spans="1:5" ht="26.4" x14ac:dyDescent="0.3">
      <c r="A32" s="159" t="str">
        <f>P.O!A32</f>
        <v>6.3</v>
      </c>
      <c r="B32" s="160" t="str">
        <f>P.O!D32</f>
        <v>APLICAÇÃO MANUAL DE PINTURA COM TINTA LÁTEX ACRÍLICA EM PAREDES, DUAS DEMÃOS. AF_06/2014</v>
      </c>
      <c r="C32" s="161">
        <f>P.O!J32</f>
        <v>1973.56</v>
      </c>
      <c r="D32" s="162">
        <v>1</v>
      </c>
      <c r="E32" s="163">
        <f t="shared" si="0"/>
        <v>1973.56</v>
      </c>
    </row>
    <row r="33" spans="1:5" ht="26.4" x14ac:dyDescent="0.3">
      <c r="A33" s="159" t="str">
        <f>P.O!A33</f>
        <v>6.4</v>
      </c>
      <c r="B33" s="160" t="str">
        <f>P.O!D33</f>
        <v>APLICAÇÃO MANUAL DE PINTURA COM TINTA LÁTEX ACRÍLICA EM TETO, DUAS DEMÃOS. AF_06/2014</v>
      </c>
      <c r="C33" s="161">
        <f>P.O!J33</f>
        <v>2295.5</v>
      </c>
      <c r="D33" s="162">
        <v>1</v>
      </c>
      <c r="E33" s="163">
        <f t="shared" si="0"/>
        <v>2295.5</v>
      </c>
    </row>
    <row r="34" spans="1:5" x14ac:dyDescent="0.3">
      <c r="A34" s="159" t="str">
        <f>P.O!A34</f>
        <v>6.5</v>
      </c>
      <c r="B34" s="160" t="str">
        <f>P.O!D34</f>
        <v>LIXAMENTO DE MADEIRA PARA APLICAÇÃO DE FUNDO OU PINTURA. AF_01/2021.</v>
      </c>
      <c r="C34" s="161">
        <f>P.O!J34</f>
        <v>13.41</v>
      </c>
      <c r="D34" s="162">
        <v>1</v>
      </c>
      <c r="E34" s="163">
        <f t="shared" si="0"/>
        <v>13.41</v>
      </c>
    </row>
    <row r="35" spans="1:5" ht="26.4" x14ac:dyDescent="0.3">
      <c r="A35" s="159" t="str">
        <f>P.O!A35</f>
        <v>6.6</v>
      </c>
      <c r="B35" s="160" t="str">
        <f>P.O!D35</f>
        <v>PINTURA TINTA DE ACABAMENTO (PIGMENTADA) ESMALTE SINTÉTICO ACETINADO E  MADEIRA, 1 DEMÃO. AF_01/2021</v>
      </c>
      <c r="C35" s="161">
        <f>P.O!J35</f>
        <v>60.22</v>
      </c>
      <c r="D35" s="162">
        <v>1</v>
      </c>
      <c r="E35" s="163">
        <f t="shared" si="0"/>
        <v>60.22</v>
      </c>
    </row>
    <row r="36" spans="1:5" s="167" customFormat="1" x14ac:dyDescent="0.3">
      <c r="A36" s="148" t="str">
        <f>P.O!A36</f>
        <v>7.0</v>
      </c>
      <c r="B36" s="149" t="str">
        <f>P.O!D36</f>
        <v>ESQUADRIAS</v>
      </c>
      <c r="C36" s="150"/>
      <c r="D36" s="151"/>
      <c r="E36" s="152"/>
    </row>
    <row r="37" spans="1:5" ht="26.4" x14ac:dyDescent="0.3">
      <c r="A37" s="159" t="str">
        <f>P.O!A37</f>
        <v>7.1</v>
      </c>
      <c r="B37" s="160" t="str">
        <f>P.O!D37</f>
        <v>BATENTE PARA PORTA DE MADEIRA, PADRÃO MÉDIO - FORNECIMENTO E MONTAGEM. UN AF_12/2019</v>
      </c>
      <c r="C37" s="161">
        <f>P.O!J37</f>
        <v>1107.6300000000001</v>
      </c>
      <c r="D37" s="162">
        <v>1</v>
      </c>
      <c r="E37" s="163">
        <f t="shared" si="0"/>
        <v>1107.6300000000001</v>
      </c>
    </row>
    <row r="38" spans="1:5" ht="26.4" x14ac:dyDescent="0.3">
      <c r="A38" s="159" t="str">
        <f>P.O!A38</f>
        <v>7.2</v>
      </c>
      <c r="B38" s="160" t="str">
        <f>P.O!D38</f>
        <v>PORTA DE MADEIRA PARA PINTURA, SEMI-OCA (LEVE OU MÉDIA), 90X210CM, ESP UN CR ESSURA DE 3,5CM, INCLUSO DOBRADIÇAS - FORNECIMENTO E INSTALAÇÃO. AF_12/2019</v>
      </c>
      <c r="C38" s="161">
        <f>P.O!J38</f>
        <v>1351.98</v>
      </c>
      <c r="D38" s="162">
        <v>1</v>
      </c>
      <c r="E38" s="163">
        <f t="shared" si="0"/>
        <v>1351.98</v>
      </c>
    </row>
    <row r="39" spans="1:5" s="167" customFormat="1" ht="15.6" customHeight="1" x14ac:dyDescent="0.3">
      <c r="A39" s="148" t="str">
        <f>P.O!A39</f>
        <v>8.0</v>
      </c>
      <c r="B39" s="149" t="str">
        <f>P.O!D39</f>
        <v>COBERTA</v>
      </c>
      <c r="C39" s="150"/>
      <c r="D39" s="151"/>
      <c r="E39" s="152"/>
    </row>
    <row r="40" spans="1:5" ht="26.4" x14ac:dyDescent="0.3">
      <c r="A40" s="159" t="str">
        <f>P.O!A40</f>
        <v>8.1</v>
      </c>
      <c r="B40" s="160" t="str">
        <f>P.O!D40</f>
        <v>REMOÇÃO DE TRAMA DE MADEIRA PARA COBERTURA, DE FORMA MANUAL, SEM REAPROVEITAMENTO. AF_12/2017.</v>
      </c>
      <c r="C40" s="161">
        <f>P.O!J40</f>
        <v>101.16</v>
      </c>
      <c r="D40" s="162">
        <v>1</v>
      </c>
      <c r="E40" s="163">
        <f t="shared" si="0"/>
        <v>101.16</v>
      </c>
    </row>
    <row r="41" spans="1:5" ht="39.6" x14ac:dyDescent="0.3">
      <c r="A41" s="159" t="str">
        <f>P.O!A41</f>
        <v>8.2</v>
      </c>
      <c r="B41" s="160" t="str">
        <f>P.O!D41</f>
        <v>TRAMA DE MADEIRA COMPOSTA POR TERÇAS PARA TELHADOS DE ATÉ 2 ÁGUAS PARA TELHA ONDULADA DE FIBROCIMENTO, METÁLICA, PLÁSTICA OU TERMOACÚSTICA, INCLUSO TRANSPORTE VERTICAL. AF_07/2019.</v>
      </c>
      <c r="C41" s="161">
        <f>P.O!J41</f>
        <v>639.19000000000005</v>
      </c>
      <c r="D41" s="162">
        <v>1</v>
      </c>
      <c r="E41" s="163">
        <f t="shared" si="0"/>
        <v>639.19000000000005</v>
      </c>
    </row>
    <row r="42" spans="1:5" ht="18" customHeight="1" x14ac:dyDescent="0.3">
      <c r="A42" s="159" t="str">
        <f>P.O!A42</f>
        <v>8.3</v>
      </c>
      <c r="B42" s="160" t="str">
        <f>P.O!D42</f>
        <v>COBERTURA C/TELHA ONDULADA DE FIBRO-CIMENTO E= 6mm (C/MADEIRAMENTO ) - M2</v>
      </c>
      <c r="C42" s="161">
        <f>P.O!J42</f>
        <v>2350.5</v>
      </c>
      <c r="D42" s="162">
        <v>1</v>
      </c>
      <c r="E42" s="163">
        <f t="shared" si="0"/>
        <v>2350.5</v>
      </c>
    </row>
    <row r="43" spans="1:5" ht="18.600000000000001" customHeight="1" x14ac:dyDescent="0.3">
      <c r="A43" s="159" t="str">
        <f>P.O!A43</f>
        <v>8.4</v>
      </c>
      <c r="B43" s="160" t="str">
        <f>P.O!D43</f>
        <v xml:space="preserve">CALHA DE ALUMÍNIO DESENVOLVIMENTO DE 25cm 
</v>
      </c>
      <c r="C43" s="161">
        <f>P.O!J43</f>
        <v>198.48</v>
      </c>
      <c r="D43" s="162">
        <v>1</v>
      </c>
      <c r="E43" s="163">
        <f t="shared" si="0"/>
        <v>198.48</v>
      </c>
    </row>
    <row r="44" spans="1:5" s="170" customFormat="1" ht="15.6" customHeight="1" x14ac:dyDescent="0.3">
      <c r="A44" s="153" t="str">
        <f>P.O!A44</f>
        <v>9.0</v>
      </c>
      <c r="B44" s="149" t="str">
        <f>P.O!D44</f>
        <v>DRENAGEM</v>
      </c>
      <c r="C44" s="154"/>
      <c r="D44" s="151"/>
      <c r="E44" s="152"/>
    </row>
    <row r="45" spans="1:5" ht="26.4" x14ac:dyDescent="0.3">
      <c r="A45" s="159" t="str">
        <f>P.O!A45</f>
        <v>9.1</v>
      </c>
      <c r="B45" s="160" t="str">
        <f>P.O!D45</f>
        <v>CAIXA COM GRELHA RETANGULAR DE FERRO FUNDIDO, EM ALVENARIA COM TIJOLOS CERÂMICOS MACIÇOS, DIMENSÕES INTERNAS: 0,15 X 1,00 X 0,3 M. AF_08/2021</v>
      </c>
      <c r="C45" s="161">
        <f>P.O!J45</f>
        <v>714.73</v>
      </c>
      <c r="D45" s="162">
        <v>1</v>
      </c>
      <c r="E45" s="163">
        <f t="shared" si="0"/>
        <v>714.73</v>
      </c>
    </row>
    <row r="46" spans="1:5" ht="26.4" x14ac:dyDescent="0.3">
      <c r="A46" s="159" t="str">
        <f>P.O!A46</f>
        <v>9.2</v>
      </c>
      <c r="B46" s="160" t="str">
        <f>P.O!D46</f>
        <v>TUBO, PVC, SOLDÁVEL, DN 75MM, INSTALADO EM PRUMADA DE ÁGUA - FORNECIMENTO E INSTALAÇÃO. AF_06/2022</v>
      </c>
      <c r="C46" s="161">
        <f>P.O!J46</f>
        <v>536.24</v>
      </c>
      <c r="D46" s="162">
        <v>1</v>
      </c>
      <c r="E46" s="163">
        <f t="shared" si="0"/>
        <v>536.24</v>
      </c>
    </row>
    <row r="47" spans="1:5" ht="26.25" customHeight="1" x14ac:dyDescent="0.3">
      <c r="A47" s="159" t="str">
        <f>P.O!A47</f>
        <v>9.3</v>
      </c>
      <c r="B47" s="160" t="str">
        <f>P.O!D47</f>
        <v>JOELHO 90 GRAUS, PVC, SERIE R, ÁGUA PLUVIAL, DN 75 MM, JUNTA ELÁSTICA, FORNECIDO E INSTALADO EM RAMAL DE ENCAMINHAMENTO. AF_06/2022.</v>
      </c>
      <c r="C47" s="161">
        <f>P.O!J47</f>
        <v>164.96</v>
      </c>
      <c r="D47" s="162">
        <v>1</v>
      </c>
      <c r="E47" s="163">
        <f t="shared" si="0"/>
        <v>164.96</v>
      </c>
    </row>
    <row r="48" spans="1:5" s="167" customFormat="1" x14ac:dyDescent="0.3">
      <c r="A48" s="148" t="str">
        <f>P.O!A48</f>
        <v>10.0</v>
      </c>
      <c r="B48" s="149" t="str">
        <f>P.O!D48</f>
        <v>ELÉTRICO</v>
      </c>
      <c r="C48" s="150"/>
      <c r="D48" s="151"/>
      <c r="E48" s="152"/>
    </row>
    <row r="49" spans="1:6" ht="39.6" x14ac:dyDescent="0.3">
      <c r="A49" s="159" t="str">
        <f>P.O!A49</f>
        <v>10.1</v>
      </c>
      <c r="B49" s="160" t="str">
        <f>P.O!D49</f>
        <v xml:space="preserve">PONTO DE INTERRUPTOR DE 3 SECCOES, PIAL OU SIMILAR, INCLUSIVE TUBULACAO PVC RIGIDO, FIACAO CAIXA 4 X 2 POL. TIGREFLEX OU SIMILAR, PLACA E DEMAIS ACESSORIOS, ATE O PONTO DE LUZ. </v>
      </c>
      <c r="C49" s="161">
        <f>P.O!J49</f>
        <v>393.66</v>
      </c>
      <c r="D49" s="162">
        <v>1</v>
      </c>
      <c r="E49" s="163">
        <f t="shared" si="0"/>
        <v>393.66</v>
      </c>
    </row>
    <row r="50" spans="1:6" ht="39.6" x14ac:dyDescent="0.3">
      <c r="A50" s="159" t="str">
        <f>P.O!A50</f>
        <v>10.2</v>
      </c>
      <c r="B50" s="160" t="str">
        <f>P.O!D50</f>
        <v xml:space="preserve">QUADRO DE DISTRIBUICAO EM RESINA TERMOPLASTICA DE EMBUTIR,COM PORTA, SEM BARRAMENTO, PARA ATE 6 CIRCUITOS MONOPOLARES, REF. CDEC-6E, CEMAR OU SIMILAR, INCLUSIVE INSTALACAO. </v>
      </c>
      <c r="C50" s="161">
        <f>P.O!J50</f>
        <v>70.930000000000007</v>
      </c>
      <c r="D50" s="162">
        <v>1</v>
      </c>
      <c r="E50" s="163">
        <f t="shared" si="0"/>
        <v>70.930000000000007</v>
      </c>
    </row>
    <row r="51" spans="1:6" ht="36" customHeight="1" x14ac:dyDescent="0.3">
      <c r="A51" s="159" t="str">
        <f>P.O!A51</f>
        <v>10.3</v>
      </c>
      <c r="B51" s="160" t="str">
        <f>P.O!D51</f>
        <v xml:space="preserve">PONTO DE INTERRUPTOR DE UMA SECCAO, PIAL OU 
SIMILAR,INCLUSIVE TUBULACAO PVC RIGIDO, FIACAO, CX. 4 X 2 POL. TIGREFLEX OU SIMILAR PLA CA E DEMAIS ACESSORIOS, ATE O PONTO DE LUZ. 
</v>
      </c>
      <c r="C51" s="161">
        <f>P.O!J51</f>
        <v>143.22</v>
      </c>
      <c r="D51" s="162">
        <v>1</v>
      </c>
      <c r="E51" s="163">
        <f t="shared" si="0"/>
        <v>143.22</v>
      </c>
    </row>
    <row r="52" spans="1:6" ht="36.6" customHeight="1" x14ac:dyDescent="0.3">
      <c r="A52" s="159" t="str">
        <f>P.O!A52</f>
        <v>10.4</v>
      </c>
      <c r="B52" s="160" t="str">
        <f>P.O!D52</f>
        <v xml:space="preserve">LUMINÁRIA TIPO PLAFON REDONDO COM VIDRO FOSCO, DE SOBREPOR, COM 2 LÂMPADAS FLUORESCENTES DE 15 W, SEM REATOR - FORNECIMENTO E INSTALAÇÃO. AF_02/2020
</v>
      </c>
      <c r="C52" s="161">
        <f>P.O!J52</f>
        <v>716.48</v>
      </c>
      <c r="D52" s="162">
        <v>1</v>
      </c>
      <c r="E52" s="163">
        <f t="shared" si="0"/>
        <v>716.48</v>
      </c>
    </row>
    <row r="53" spans="1:6" x14ac:dyDescent="0.3">
      <c r="A53" s="159" t="str">
        <f>P.O!A53</f>
        <v>10.5</v>
      </c>
      <c r="B53" s="160" t="str">
        <f>P.O!D53</f>
        <v xml:space="preserve">DISJUNTOR MONOPOLAR EM QUADRO DE DISTRIBUIÇÃO 25A </v>
      </c>
      <c r="C53" s="161">
        <f>P.O!J53</f>
        <v>52.14</v>
      </c>
      <c r="D53" s="162">
        <v>1</v>
      </c>
      <c r="E53" s="163">
        <f t="shared" si="0"/>
        <v>52.14</v>
      </c>
    </row>
    <row r="54" spans="1:6" s="169" customFormat="1" ht="16.5" customHeight="1" x14ac:dyDescent="0.3">
      <c r="A54" s="147"/>
      <c r="B54" s="155"/>
      <c r="C54" s="156">
        <f>SUM(C10:C53)</f>
        <v>43612.560000000027</v>
      </c>
      <c r="D54" s="157">
        <f>E54/C54</f>
        <v>1</v>
      </c>
      <c r="E54" s="156">
        <f>SUM(E10:E53)</f>
        <v>43612.560000000027</v>
      </c>
      <c r="F54" s="168"/>
    </row>
    <row r="55" spans="1:6" s="169" customFormat="1" ht="16.5" customHeight="1" x14ac:dyDescent="0.3">
      <c r="A55" s="147"/>
      <c r="B55" s="142" t="s">
        <v>188</v>
      </c>
      <c r="C55" s="156"/>
      <c r="D55" s="157">
        <f>D54</f>
        <v>1</v>
      </c>
      <c r="E55" s="156">
        <f>E54</f>
        <v>43612.560000000027</v>
      </c>
      <c r="F55" s="168"/>
    </row>
    <row r="56" spans="1:6" ht="16.5" customHeight="1" x14ac:dyDescent="0.3">
      <c r="A56" s="166"/>
      <c r="B56" s="10"/>
      <c r="C56" s="10"/>
      <c r="D56" s="10"/>
      <c r="E56" s="85"/>
      <c r="F56" s="71"/>
    </row>
    <row r="57" spans="1:6" ht="16.5" customHeight="1" x14ac:dyDescent="0.3">
      <c r="A57" s="158"/>
      <c r="B57" s="10"/>
      <c r="C57" s="10"/>
      <c r="D57" s="10"/>
      <c r="E57" s="85"/>
      <c r="F57" s="71"/>
    </row>
    <row r="58" spans="1:6" ht="16.5" customHeight="1" x14ac:dyDescent="0.3">
      <c r="A58" s="84"/>
      <c r="B58" s="10"/>
      <c r="C58" s="10"/>
      <c r="D58" s="10"/>
      <c r="E58" s="85"/>
      <c r="F58" s="71"/>
    </row>
    <row r="59" spans="1:6" ht="16.5" customHeight="1" x14ac:dyDescent="0.3">
      <c r="A59" s="84"/>
      <c r="B59" s="10"/>
      <c r="C59" s="10"/>
      <c r="D59" s="10"/>
      <c r="E59" s="85"/>
      <c r="F59" s="71"/>
    </row>
    <row r="60" spans="1:6" ht="16.5" customHeight="1" x14ac:dyDescent="0.3">
      <c r="A60" s="84"/>
      <c r="B60" s="10"/>
      <c r="C60" s="10"/>
      <c r="D60" s="10"/>
      <c r="E60" s="10"/>
      <c r="F60" s="71"/>
    </row>
    <row r="61" spans="1:6" ht="15" customHeight="1" x14ac:dyDescent="0.3">
      <c r="A61" s="10"/>
      <c r="B61" s="10"/>
      <c r="C61" s="10"/>
      <c r="D61" s="10"/>
      <c r="E61" s="10"/>
    </row>
    <row r="62" spans="1:6" ht="14.4" customHeight="1" x14ac:dyDescent="0.3">
      <c r="A62" s="10"/>
      <c r="B62" s="10"/>
      <c r="C62" s="229" t="s">
        <v>246</v>
      </c>
      <c r="D62" s="229"/>
      <c r="E62" s="229"/>
    </row>
    <row r="63" spans="1:6" x14ac:dyDescent="0.3">
      <c r="A63" s="10"/>
      <c r="B63" s="10"/>
      <c r="C63" s="230"/>
      <c r="D63" s="230"/>
      <c r="E63" s="230"/>
    </row>
    <row r="64" spans="1:6" x14ac:dyDescent="0.3">
      <c r="C64" s="230"/>
      <c r="D64" s="230"/>
      <c r="E64" s="230"/>
    </row>
  </sheetData>
  <mergeCells count="10">
    <mergeCell ref="C62:E64"/>
    <mergeCell ref="A6:E6"/>
    <mergeCell ref="A1:E1"/>
    <mergeCell ref="A2:E2"/>
    <mergeCell ref="A5:E5"/>
    <mergeCell ref="A7:A8"/>
    <mergeCell ref="B7:B8"/>
    <mergeCell ref="D7:E7"/>
    <mergeCell ref="A4:E4"/>
    <mergeCell ref="A3:E3"/>
  </mergeCells>
  <phoneticPr fontId="16" type="noConversion"/>
  <printOptions horizontalCentered="1"/>
  <pageMargins left="0.70866141732283472" right="0.70866141732283472" top="1.1811023622047245" bottom="1.0236220472440944" header="0.31496062992125984" footer="0.31496062992125984"/>
  <pageSetup paperSize="9" scale="69" fitToHeight="0" orientation="portrait" r:id="rId1"/>
  <headerFooter>
    <oddHeader>&amp;C&amp;G</oddHeader>
    <oddFooter>&amp;C&amp;G</oddFooter>
  </headerFooter>
  <rowBreaks count="1" manualBreakCount="1">
    <brk id="38" max="4" man="1"/>
  </rowBreaks>
  <ignoredErrors>
    <ignoredError sqref="D54" formula="1"/>
  </ignoredErrors>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6">
    <tabColor theme="3" tint="0.39997558519241921"/>
    <pageSetUpPr fitToPage="1"/>
  </sheetPr>
  <dimension ref="A1:K55"/>
  <sheetViews>
    <sheetView topLeftCell="B1" zoomScaleNormal="100" zoomScaleSheetLayoutView="100" workbookViewId="0">
      <selection activeCell="D53" sqref="D53"/>
    </sheetView>
  </sheetViews>
  <sheetFormatPr defaultColWidth="9.109375" defaultRowHeight="13.8" x14ac:dyDescent="0.25"/>
  <cols>
    <col min="1" max="1" width="1.109375" style="28" hidden="1" customWidth="1"/>
    <col min="2" max="2" width="75.6640625" style="28" customWidth="1"/>
    <col min="3" max="3" width="10.109375" style="29" customWidth="1"/>
    <col min="4" max="4" width="12" style="29" customWidth="1"/>
    <col min="5" max="5" width="11.44140625" style="28" customWidth="1"/>
    <col min="6" max="6" width="62.5546875" style="28" customWidth="1"/>
    <col min="7" max="16384" width="9.109375" style="28"/>
  </cols>
  <sheetData>
    <row r="1" spans="2:11" s="8" customFormat="1" ht="30" customHeight="1" x14ac:dyDescent="0.25">
      <c r="B1" s="237" t="s">
        <v>11</v>
      </c>
      <c r="C1" s="238"/>
      <c r="D1" s="238"/>
      <c r="E1" s="238"/>
      <c r="F1" s="239"/>
      <c r="G1" s="53"/>
      <c r="H1" s="51"/>
      <c r="I1" s="51"/>
      <c r="J1" s="51"/>
      <c r="K1" s="52"/>
    </row>
    <row r="2" spans="2:11" s="10" customFormat="1" ht="36" customHeight="1" x14ac:dyDescent="0.25">
      <c r="B2" s="234" t="str">
        <f>CRONOGRAMA!A3</f>
        <v>OBJETO: CONTRATAÇÃO DE EMPRESA DE ENGENHARIA PARA EXECUTAR OS SERVIÇOS DE ADEQUAÇÃO DE SALAS PARA A ESCOLA MUNICIPAL DESEMBARGADOR JOSÉ ALEXANDRE DE VASCONCELOS ARAGÃO.</v>
      </c>
      <c r="C2" s="234"/>
      <c r="D2" s="234"/>
      <c r="E2" s="82"/>
      <c r="F2" s="87"/>
      <c r="G2" s="33"/>
    </row>
    <row r="3" spans="2:11" s="10" customFormat="1" ht="16.5" customHeight="1" x14ac:dyDescent="0.25">
      <c r="B3" s="252" t="s">
        <v>17</v>
      </c>
      <c r="C3" s="252"/>
      <c r="D3" s="252"/>
      <c r="E3" s="82"/>
      <c r="F3" s="87"/>
      <c r="G3" s="33"/>
    </row>
    <row r="4" spans="2:11" s="8" customFormat="1" ht="13.2" x14ac:dyDescent="0.25">
      <c r="B4" s="251" t="str">
        <f>CRONOGRAMA!A5</f>
        <v>TABELA DE REFERÊNCIA: SINAPI - 11/2022, SEINFRA 037- 03/2021</v>
      </c>
      <c r="C4" s="234"/>
      <c r="D4" s="234"/>
      <c r="F4" s="32"/>
      <c r="G4" s="32"/>
    </row>
    <row r="5" spans="2:11" s="8" customFormat="1" ht="13.2" x14ac:dyDescent="0.25">
      <c r="B5" s="253" t="s">
        <v>243</v>
      </c>
      <c r="C5" s="254"/>
      <c r="D5" s="255"/>
      <c r="F5" s="32"/>
      <c r="G5" s="32"/>
    </row>
    <row r="6" spans="2:11" s="8" customFormat="1" x14ac:dyDescent="0.25">
      <c r="B6" s="11" t="s">
        <v>18</v>
      </c>
      <c r="C6" s="12" t="s">
        <v>19</v>
      </c>
      <c r="D6" s="12" t="s">
        <v>20</v>
      </c>
      <c r="F6" s="13" t="s">
        <v>21</v>
      </c>
      <c r="G6" s="32"/>
    </row>
    <row r="7" spans="2:11" s="8" customFormat="1" x14ac:dyDescent="0.25">
      <c r="B7" s="34"/>
      <c r="C7" s="14"/>
      <c r="D7" s="89"/>
      <c r="F7" s="32"/>
      <c r="G7" s="32"/>
    </row>
    <row r="8" spans="2:11" s="8" customFormat="1" ht="14.4" x14ac:dyDescent="0.3">
      <c r="B8" s="15" t="s">
        <v>22</v>
      </c>
      <c r="C8" s="16" t="s">
        <v>6</v>
      </c>
      <c r="D8" s="17">
        <v>0.04</v>
      </c>
      <c r="F8" s="88" t="s">
        <v>71</v>
      </c>
    </row>
    <row r="9" spans="2:11" s="8" customFormat="1" ht="14.4" x14ac:dyDescent="0.3">
      <c r="B9" s="15"/>
      <c r="C9" s="16"/>
      <c r="D9" s="19"/>
      <c r="F9" s="88"/>
    </row>
    <row r="10" spans="2:11" s="8" customFormat="1" x14ac:dyDescent="0.25">
      <c r="B10" s="15" t="s">
        <v>23</v>
      </c>
      <c r="C10" s="16" t="s">
        <v>8</v>
      </c>
      <c r="D10" s="17">
        <v>6.4999999999999997E-3</v>
      </c>
      <c r="F10" s="18" t="s">
        <v>74</v>
      </c>
    </row>
    <row r="11" spans="2:11" s="8" customFormat="1" ht="14.4" x14ac:dyDescent="0.3">
      <c r="B11" s="15"/>
      <c r="C11" s="16"/>
      <c r="D11" s="20"/>
      <c r="F11" s="88"/>
    </row>
    <row r="12" spans="2:11" s="8" customFormat="1" x14ac:dyDescent="0.25">
      <c r="B12" s="15" t="s">
        <v>24</v>
      </c>
      <c r="C12" s="16" t="s">
        <v>7</v>
      </c>
      <c r="D12" s="17">
        <v>1.2699999999999999E-2</v>
      </c>
      <c r="F12" s="18" t="s">
        <v>73</v>
      </c>
    </row>
    <row r="13" spans="2:11" s="8" customFormat="1" ht="14.4" x14ac:dyDescent="0.3">
      <c r="B13" s="15"/>
      <c r="C13" s="16"/>
      <c r="D13" s="20"/>
      <c r="F13" s="88"/>
    </row>
    <row r="14" spans="2:11" s="8" customFormat="1" x14ac:dyDescent="0.25">
      <c r="B14" s="21" t="s">
        <v>25</v>
      </c>
      <c r="C14" s="22" t="s">
        <v>26</v>
      </c>
      <c r="D14" s="23">
        <v>8.0000000000000002E-3</v>
      </c>
      <c r="F14" s="50" t="s">
        <v>72</v>
      </c>
    </row>
    <row r="15" spans="2:11" s="8" customFormat="1" ht="14.4" x14ac:dyDescent="0.3">
      <c r="B15" s="15"/>
      <c r="C15" s="16"/>
      <c r="D15" s="24"/>
      <c r="F15" s="88"/>
      <c r="G15" s="32"/>
    </row>
    <row r="16" spans="2:11" s="8" customFormat="1" x14ac:dyDescent="0.25">
      <c r="B16" s="15" t="s">
        <v>27</v>
      </c>
      <c r="C16" s="16" t="s">
        <v>27</v>
      </c>
      <c r="D16" s="24">
        <v>0.03</v>
      </c>
      <c r="F16" s="32"/>
      <c r="G16" s="32"/>
    </row>
    <row r="17" spans="2:7" s="8" customFormat="1" ht="14.4" x14ac:dyDescent="0.3">
      <c r="B17" s="15" t="s">
        <v>28</v>
      </c>
      <c r="C17" s="16" t="s">
        <v>10</v>
      </c>
      <c r="D17" s="24">
        <v>3.5000000000000003E-2</v>
      </c>
      <c r="E17" s="35"/>
      <c r="F17" s="88"/>
      <c r="G17" s="32"/>
    </row>
    <row r="18" spans="2:7" s="8" customFormat="1" x14ac:dyDescent="0.25">
      <c r="B18" s="15" t="s">
        <v>29</v>
      </c>
      <c r="C18" s="16" t="s">
        <v>29</v>
      </c>
      <c r="D18" s="24">
        <v>6.4999999999999997E-3</v>
      </c>
      <c r="F18" s="32"/>
      <c r="G18" s="32"/>
    </row>
    <row r="19" spans="2:7" s="8" customFormat="1" x14ac:dyDescent="0.25">
      <c r="B19" s="15" t="s">
        <v>30</v>
      </c>
      <c r="C19" s="16" t="s">
        <v>31</v>
      </c>
      <c r="D19" s="17">
        <f>SUM(D16:D18)</f>
        <v>7.1500000000000008E-2</v>
      </c>
      <c r="F19" s="32"/>
      <c r="G19" s="32"/>
    </row>
    <row r="20" spans="2:7" s="8" customFormat="1" x14ac:dyDescent="0.25">
      <c r="B20" s="15"/>
      <c r="C20" s="16"/>
      <c r="D20" s="24"/>
      <c r="F20" s="32"/>
      <c r="G20" s="32"/>
    </row>
    <row r="21" spans="2:7" s="8" customFormat="1" x14ac:dyDescent="0.25">
      <c r="B21" s="15" t="s">
        <v>32</v>
      </c>
      <c r="C21" s="16" t="s">
        <v>9</v>
      </c>
      <c r="D21" s="17">
        <v>7.3999999999999996E-2</v>
      </c>
      <c r="F21" s="18" t="s">
        <v>75</v>
      </c>
      <c r="G21" s="32"/>
    </row>
    <row r="22" spans="2:7" s="8" customFormat="1" ht="14.4" x14ac:dyDescent="0.3">
      <c r="B22" s="34"/>
      <c r="C22" s="14"/>
      <c r="D22" s="90"/>
      <c r="F22" s="88"/>
      <c r="G22" s="32"/>
    </row>
    <row r="23" spans="2:7" s="8" customFormat="1" ht="14.4" x14ac:dyDescent="0.3">
      <c r="B23" s="25" t="s">
        <v>33</v>
      </c>
      <c r="C23" s="26"/>
      <c r="D23" s="17">
        <f>TRUNC((((1+D8+D14+D12)*(1+D10)*(1+D21))/(1-D19))-1,4)</f>
        <v>0.23480000000000001</v>
      </c>
      <c r="E23" s="36"/>
      <c r="F23" s="88" t="s">
        <v>76</v>
      </c>
      <c r="G23" s="32"/>
    </row>
    <row r="24" spans="2:7" s="8" customFormat="1" ht="13.2" x14ac:dyDescent="0.25">
      <c r="B24" s="37"/>
      <c r="C24" s="9"/>
      <c r="D24" s="91"/>
      <c r="F24" s="18" t="s">
        <v>50</v>
      </c>
      <c r="G24" s="32"/>
    </row>
    <row r="25" spans="2:7" s="8" customFormat="1" ht="13.2" customHeight="1" x14ac:dyDescent="0.25">
      <c r="B25" s="37"/>
      <c r="C25" s="9"/>
      <c r="D25" s="92"/>
      <c r="E25" s="240" t="s">
        <v>49</v>
      </c>
      <c r="F25" s="241"/>
      <c r="G25" s="54"/>
    </row>
    <row r="26" spans="2:7" s="8" customFormat="1" ht="13.2" x14ac:dyDescent="0.25">
      <c r="B26" s="37"/>
      <c r="C26" s="9"/>
      <c r="D26" s="92"/>
      <c r="E26" s="240"/>
      <c r="F26" s="241"/>
      <c r="G26" s="54"/>
    </row>
    <row r="27" spans="2:7" s="8" customFormat="1" ht="15" x14ac:dyDescent="0.25">
      <c r="B27" s="38" t="s">
        <v>34</v>
      </c>
      <c r="C27" s="9"/>
      <c r="D27" s="92"/>
      <c r="E27" s="240"/>
      <c r="F27" s="241"/>
      <c r="G27" s="54"/>
    </row>
    <row r="28" spans="2:7" x14ac:dyDescent="0.25">
      <c r="B28" s="39"/>
      <c r="C28" s="27"/>
      <c r="D28" s="93"/>
      <c r="E28" s="240"/>
      <c r="F28" s="241"/>
      <c r="G28" s="54"/>
    </row>
    <row r="29" spans="2:7" x14ac:dyDescent="0.25">
      <c r="B29" s="40"/>
      <c r="D29" s="94"/>
      <c r="F29" s="41"/>
      <c r="G29" s="41"/>
    </row>
    <row r="30" spans="2:7" x14ac:dyDescent="0.25">
      <c r="B30" s="40"/>
      <c r="D30" s="94"/>
      <c r="F30" s="41"/>
      <c r="G30" s="41"/>
    </row>
    <row r="31" spans="2:7" x14ac:dyDescent="0.25">
      <c r="B31" s="40"/>
      <c r="C31" s="55"/>
      <c r="D31" s="94"/>
      <c r="F31" s="41"/>
      <c r="G31" s="41"/>
    </row>
    <row r="32" spans="2:7" x14ac:dyDescent="0.25">
      <c r="B32" s="40"/>
      <c r="D32" s="94"/>
      <c r="F32" s="41"/>
      <c r="G32" s="41"/>
    </row>
    <row r="33" spans="2:7" x14ac:dyDescent="0.25">
      <c r="B33" s="42"/>
      <c r="C33" s="30"/>
      <c r="D33" s="95"/>
      <c r="F33" s="41"/>
      <c r="G33" s="41"/>
    </row>
    <row r="34" spans="2:7" x14ac:dyDescent="0.25">
      <c r="B34" s="43"/>
      <c r="D34" s="94"/>
      <c r="F34" s="41"/>
      <c r="G34" s="41"/>
    </row>
    <row r="35" spans="2:7" x14ac:dyDescent="0.25">
      <c r="B35" s="43" t="s">
        <v>35</v>
      </c>
      <c r="D35" s="94"/>
      <c r="F35" s="41"/>
      <c r="G35" s="41"/>
    </row>
    <row r="36" spans="2:7" s="31" customFormat="1" x14ac:dyDescent="0.25">
      <c r="B36" s="242" t="s">
        <v>36</v>
      </c>
      <c r="C36" s="243"/>
      <c r="D36" s="244"/>
      <c r="F36" s="44"/>
      <c r="G36" s="44"/>
    </row>
    <row r="37" spans="2:7" s="31" customFormat="1" ht="48" customHeight="1" x14ac:dyDescent="0.25">
      <c r="B37" s="245" t="s">
        <v>244</v>
      </c>
      <c r="C37" s="246"/>
      <c r="D37" s="247"/>
      <c r="F37" s="44"/>
      <c r="G37" s="44"/>
    </row>
    <row r="38" spans="2:7" x14ac:dyDescent="0.25">
      <c r="B38" s="40"/>
      <c r="D38" s="94"/>
      <c r="F38" s="41"/>
      <c r="G38" s="41"/>
    </row>
    <row r="39" spans="2:7" x14ac:dyDescent="0.25">
      <c r="B39" s="40"/>
      <c r="D39" s="94"/>
      <c r="F39" s="41"/>
      <c r="G39" s="41"/>
    </row>
    <row r="40" spans="2:7" x14ac:dyDescent="0.25">
      <c r="B40" s="40" t="s">
        <v>37</v>
      </c>
      <c r="D40" s="94"/>
      <c r="F40" s="41"/>
      <c r="G40" s="41"/>
    </row>
    <row r="41" spans="2:7" ht="135" customHeight="1" x14ac:dyDescent="0.25">
      <c r="B41" s="248" t="s">
        <v>38</v>
      </c>
      <c r="C41" s="249"/>
      <c r="D41" s="250"/>
      <c r="E41" s="47"/>
      <c r="F41" s="48"/>
      <c r="G41" s="41"/>
    </row>
    <row r="42" spans="2:7" x14ac:dyDescent="0.25">
      <c r="B42" s="40"/>
      <c r="F42" s="41"/>
      <c r="G42" s="41"/>
    </row>
    <row r="43" spans="2:7" x14ac:dyDescent="0.25">
      <c r="B43" s="40"/>
      <c r="F43" s="41"/>
      <c r="G43" s="41"/>
    </row>
    <row r="44" spans="2:7" x14ac:dyDescent="0.25">
      <c r="B44" s="40"/>
      <c r="F44" s="41"/>
      <c r="G44" s="41"/>
    </row>
    <row r="45" spans="2:7" x14ac:dyDescent="0.25">
      <c r="B45" s="40"/>
      <c r="F45" s="41"/>
      <c r="G45" s="41"/>
    </row>
    <row r="46" spans="2:7" x14ac:dyDescent="0.25">
      <c r="B46" s="40"/>
      <c r="F46" s="41"/>
      <c r="G46" s="41"/>
    </row>
    <row r="47" spans="2:7" x14ac:dyDescent="0.25">
      <c r="B47" s="45"/>
      <c r="C47" s="46"/>
      <c r="D47" s="46"/>
      <c r="E47" s="47"/>
      <c r="F47" s="48"/>
      <c r="G47" s="48"/>
    </row>
    <row r="53" spans="2:4" s="8" customFormat="1" ht="13.2" x14ac:dyDescent="0.25">
      <c r="C53" s="9"/>
      <c r="D53" s="9"/>
    </row>
    <row r="54" spans="2:4" s="8" customFormat="1" ht="13.2" x14ac:dyDescent="0.25">
      <c r="C54" s="9"/>
      <c r="D54" s="9"/>
    </row>
    <row r="55" spans="2:4" x14ac:dyDescent="0.25">
      <c r="B55" s="28" t="s">
        <v>39</v>
      </c>
    </row>
  </sheetData>
  <mergeCells count="9">
    <mergeCell ref="B1:F1"/>
    <mergeCell ref="E25:F28"/>
    <mergeCell ref="B36:D36"/>
    <mergeCell ref="B37:D37"/>
    <mergeCell ref="B41:D41"/>
    <mergeCell ref="B2:D2"/>
    <mergeCell ref="B4:D4"/>
    <mergeCell ref="B3:D3"/>
    <mergeCell ref="B5:D5"/>
  </mergeCells>
  <phoneticPr fontId="16" type="noConversion"/>
  <printOptions horizontalCentered="1"/>
  <pageMargins left="0.59055118110236227" right="0.59055118110236227" top="1.5748031496062993" bottom="1.5748031496062993" header="0.39370078740157483" footer="0.39370078740157483"/>
  <pageSetup paperSize="9" scale="49" orientation="portrait" r:id="rId1"/>
  <headerFooter>
    <oddHeader>&amp;C&amp;G</oddHeader>
    <oddFooter>&amp;C&amp;G</oddFooter>
  </headerFooter>
  <drawing r:id="rId2"/>
  <legacyDrawing r:id="rId3"/>
  <legacyDrawingHF r:id="rId4"/>
  <oleObjects>
    <mc:AlternateContent xmlns:mc="http://schemas.openxmlformats.org/markup-compatibility/2006">
      <mc:Choice Requires="x14">
        <oleObject progId="Equation.3" shapeId="14337" r:id="rId5">
          <objectPr defaultSize="0" autoPict="0" r:id="rId6">
            <anchor moveWithCells="1" sizeWithCells="1">
              <from>
                <xdr:col>1</xdr:col>
                <xdr:colOff>38100</xdr:colOff>
                <xdr:row>28</xdr:row>
                <xdr:rowOff>0</xdr:rowOff>
              </from>
              <to>
                <xdr:col>1</xdr:col>
                <xdr:colOff>4671060</xdr:colOff>
                <xdr:row>32</xdr:row>
                <xdr:rowOff>7620</xdr:rowOff>
              </to>
            </anchor>
          </objectPr>
        </oleObject>
      </mc:Choice>
      <mc:Fallback>
        <oleObject progId="Equation.3" shapeId="14337" r:id="rId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47</vt:i4>
      </vt:variant>
    </vt:vector>
  </HeadingPairs>
  <TitlesOfParts>
    <vt:vector size="52" baseType="lpstr">
      <vt:lpstr>RESUMO</vt:lpstr>
      <vt:lpstr>P.O</vt:lpstr>
      <vt:lpstr>M.CALC</vt:lpstr>
      <vt:lpstr>CRONOGRAMA</vt:lpstr>
      <vt:lpstr>COMP_BDI_SEM</vt:lpstr>
      <vt:lpstr>COMP_BDI_SEM!Area_de_impressao</vt:lpstr>
      <vt:lpstr>CRONOGRAMA!Area_de_impressao</vt:lpstr>
      <vt:lpstr>M.CALC!Area_de_impressao</vt:lpstr>
      <vt:lpstr>P.O!Area_de_impressao</vt:lpstr>
      <vt:lpstr>RESUMO!Area_de_impressao</vt:lpstr>
      <vt:lpstr>CRONOGRAMA!DDOC_2001_10_02_R._Plinio_Coelho</vt:lpstr>
      <vt:lpstr>CRONOGRAMA!DDOC_2001_10_02_R._Plinio_Coelho_1</vt:lpstr>
      <vt:lpstr>CRONOGRAMA!DDOC_2001_10_02_R._Plinio_Coelho_10</vt:lpstr>
      <vt:lpstr>CRONOGRAMA!DDOC_2001_10_02_R._Plinio_Coelho_11</vt:lpstr>
      <vt:lpstr>CRONOGRAMA!DDOC_2001_10_02_R._Plinio_Coelho_12</vt:lpstr>
      <vt:lpstr>CRONOGRAMA!DDOC_2001_10_02_R._Plinio_Coelho_13</vt:lpstr>
      <vt:lpstr>CRONOGRAMA!DDOC_2001_10_02_R._Plinio_Coelho_14</vt:lpstr>
      <vt:lpstr>CRONOGRAMA!DDOC_2001_10_02_R._Plinio_Coelho_15</vt:lpstr>
      <vt:lpstr>CRONOGRAMA!DDOC_2001_10_02_R._Plinio_Coelho_16</vt:lpstr>
      <vt:lpstr>CRONOGRAMA!DDOC_2001_10_02_R._Plinio_Coelho_17</vt:lpstr>
      <vt:lpstr>CRONOGRAMA!DDOC_2001_10_02_R._Plinio_Coelho_18</vt:lpstr>
      <vt:lpstr>CRONOGRAMA!DDOC_2001_10_02_R._Plinio_Coelho_19</vt:lpstr>
      <vt:lpstr>CRONOGRAMA!DDOC_2001_10_02_R._Plinio_Coelho_2</vt:lpstr>
      <vt:lpstr>CRONOGRAMA!DDOC_2001_10_02_R._Plinio_Coelho_20</vt:lpstr>
      <vt:lpstr>CRONOGRAMA!DDOC_2001_10_02_R._Plinio_Coelho_21</vt:lpstr>
      <vt:lpstr>CRONOGRAMA!DDOC_2001_10_02_R._Plinio_Coelho_22</vt:lpstr>
      <vt:lpstr>CRONOGRAMA!DDOC_2001_10_02_R._Plinio_Coelho_23</vt:lpstr>
      <vt:lpstr>CRONOGRAMA!DDOC_2001_10_02_R._Plinio_Coelho_24</vt:lpstr>
      <vt:lpstr>CRONOGRAMA!DDOC_2001_10_02_R._Plinio_Coelho_25</vt:lpstr>
      <vt:lpstr>CRONOGRAMA!DDOC_2001_10_02_R._Plinio_Coelho_26</vt:lpstr>
      <vt:lpstr>CRONOGRAMA!DDOC_2001_10_02_R._Plinio_Coelho_27</vt:lpstr>
      <vt:lpstr>CRONOGRAMA!DDOC_2001_10_02_R._Plinio_Coelho_28</vt:lpstr>
      <vt:lpstr>CRONOGRAMA!DDOC_2001_10_02_R._Plinio_Coelho_29</vt:lpstr>
      <vt:lpstr>CRONOGRAMA!DDOC_2001_10_02_R._Plinio_Coelho_3</vt:lpstr>
      <vt:lpstr>CRONOGRAMA!DDOC_2001_10_02_R._Plinio_Coelho_30</vt:lpstr>
      <vt:lpstr>CRONOGRAMA!DDOC_2001_10_02_R._Plinio_Coelho_31</vt:lpstr>
      <vt:lpstr>CRONOGRAMA!DDOC_2001_10_02_R._Plinio_Coelho_32</vt:lpstr>
      <vt:lpstr>CRONOGRAMA!DDOC_2001_10_02_R._Plinio_Coelho_33</vt:lpstr>
      <vt:lpstr>CRONOGRAMA!DDOC_2001_10_02_R._Plinio_Coelho_34</vt:lpstr>
      <vt:lpstr>CRONOGRAMA!DDOC_2001_10_02_R._Plinio_Coelho_35</vt:lpstr>
      <vt:lpstr>CRONOGRAMA!DDOC_2001_10_02_R._Plinio_Coelho_36</vt:lpstr>
      <vt:lpstr>CRONOGRAMA!DDOC_2001_10_02_R._Plinio_Coelho_37</vt:lpstr>
      <vt:lpstr>CRONOGRAMA!DDOC_2001_10_02_R._Plinio_Coelho_38</vt:lpstr>
      <vt:lpstr>CRONOGRAMA!DDOC_2001_10_02_R._Plinio_Coelho_39</vt:lpstr>
      <vt:lpstr>CRONOGRAMA!DDOC_2001_10_02_R._Plinio_Coelho_4</vt:lpstr>
      <vt:lpstr>CRONOGRAMA!DDOC_2001_10_02_R._Plinio_Coelho_40</vt:lpstr>
      <vt:lpstr>CRONOGRAMA!DDOC_2001_10_02_R._Plinio_Coelho_41</vt:lpstr>
      <vt:lpstr>CRONOGRAMA!DDOC_2001_10_02_R._Plinio_Coelho_5</vt:lpstr>
      <vt:lpstr>CRONOGRAMA!DDOC_2001_10_02_R._Plinio_Coelho_6</vt:lpstr>
      <vt:lpstr>CRONOGRAMA!DDOC_2001_10_02_R._Plinio_Coelho_7</vt:lpstr>
      <vt:lpstr>CRONOGRAMA!DDOC_2001_10_02_R._Plinio_Coelho_8</vt:lpstr>
      <vt:lpstr>CRONOGRAMA!DDOC_2001_10_02_R._Plinio_Coelho_9</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Secretaria de Infraestrutura Araçoiaba PE</dc:creator>
  <cp:lastModifiedBy>caioa</cp:lastModifiedBy>
  <cp:lastPrinted>2023-02-01T18:23:19Z</cp:lastPrinted>
  <dcterms:created xsi:type="dcterms:W3CDTF">2015-12-21T18:24:38Z</dcterms:created>
  <dcterms:modified xsi:type="dcterms:W3CDTF">2023-02-01T19:08:11Z</dcterms:modified>
</cp:coreProperties>
</file>